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9210"/>
  </bookViews>
  <sheets>
    <sheet name="за 1 кв (2)" sheetId="8" r:id="rId1"/>
    <sheet name="д-т, к-т на 1,01,26" sheetId="3" r:id="rId2"/>
    <sheet name="1,04,2026" sheetId="2" r:id="rId3"/>
    <sheet name="Баланс 1,04,26" sheetId="1" r:id="rId4"/>
  </sheets>
  <externalReferences>
    <externalReference r:id="rId5"/>
    <externalReference r:id="rId6"/>
  </externalReferences>
  <definedNames>
    <definedName name="gr1r1str119" localSheetId="0">[1]Лист3!#REF!</definedName>
    <definedName name="gr1r1str119">[1]Лист3!#REF!</definedName>
    <definedName name="gr1r3str309" localSheetId="0">#REF!</definedName>
    <definedName name="gr1r3str309">#REF!</definedName>
    <definedName name="gr1r3str310" localSheetId="0">#REF!</definedName>
    <definedName name="gr1r3str310">#REF!</definedName>
    <definedName name="gr1r3str311" localSheetId="0">#REF!</definedName>
    <definedName name="gr1r3str311">#REF!</definedName>
    <definedName name="gr1r3str312" localSheetId="0">#REF!</definedName>
    <definedName name="gr1r3str312">#REF!</definedName>
    <definedName name="gr1r3str313" localSheetId="0">#REF!</definedName>
    <definedName name="gr1r3str313">#REF!</definedName>
    <definedName name="gr1r3str314" localSheetId="0">#REF!</definedName>
    <definedName name="gr1r3str314">#REF!</definedName>
    <definedName name="gr2r3str309" localSheetId="0">#REF!</definedName>
    <definedName name="gr2r3str309">#REF!</definedName>
    <definedName name="gr2r3str310" localSheetId="0">#REF!</definedName>
    <definedName name="gr2r3str310">#REF!</definedName>
    <definedName name="gr2r3str311" localSheetId="0">#REF!</definedName>
    <definedName name="gr2r3str311">#REF!</definedName>
    <definedName name="gr2r3str312" localSheetId="0">#REF!</definedName>
    <definedName name="gr2r3str312">#REF!</definedName>
    <definedName name="gr3r3str309" localSheetId="0">#REF!</definedName>
    <definedName name="gr3r3str309">#REF!</definedName>
    <definedName name="gr3r3str310" localSheetId="0">#REF!</definedName>
    <definedName name="gr3r3str310">#REF!</definedName>
    <definedName name="gr3r3str311" localSheetId="0">#REF!</definedName>
    <definedName name="gr3r3str311">#REF!</definedName>
    <definedName name="gr3r3str312" localSheetId="0">#REF!</definedName>
    <definedName name="gr3r3str312">#REF!</definedName>
    <definedName name="gr4r3str309" localSheetId="0">#REF!</definedName>
    <definedName name="gr4r3str309">#REF!</definedName>
    <definedName name="gr4r3str310" localSheetId="0">#REF!</definedName>
    <definedName name="gr4r3str310">#REF!</definedName>
    <definedName name="gr4r3str311" localSheetId="0">#REF!</definedName>
    <definedName name="gr4r3str311">#REF!</definedName>
    <definedName name="gr4r3str312" localSheetId="0">#REF!</definedName>
    <definedName name="gr4r3str312">#REF!</definedName>
    <definedName name="lang_kod" localSheetId="0">[1]Лист4!#REF!</definedName>
    <definedName name="lang_kod">[1]Лист4!#REF!</definedName>
    <definedName name="зухра">#REF!</definedName>
    <definedName name="март">#REF!</definedName>
    <definedName name="_xlnm.Print_Area" localSheetId="2">'1,04,2026'!$A$1:$F$67</definedName>
    <definedName name="_xlnm.Print_Area" localSheetId="3">'Баланс 1,04,26'!$A$1:$D$125</definedName>
    <definedName name="_xlnm.Print_Area" localSheetId="1">'д-т, к-т на 1,01,26'!$A$1:$L$45</definedName>
    <definedName name="_xlnm.Print_Area" localSheetId="0">'за 1 кв (2)'!$A$1:$D$55</definedName>
  </definedNames>
  <calcPr calcId="144525"/>
</workbook>
</file>

<file path=xl/calcChain.xml><?xml version="1.0" encoding="utf-8"?>
<calcChain xmlns="http://schemas.openxmlformats.org/spreadsheetml/2006/main">
  <c r="D51" i="8" l="1"/>
  <c r="C48" i="8"/>
  <c r="C49" i="8" s="1"/>
  <c r="D47" i="8"/>
  <c r="D46" i="8"/>
  <c r="D45" i="8"/>
  <c r="D44" i="8"/>
  <c r="D43" i="8"/>
  <c r="D42" i="8"/>
  <c r="D41" i="8"/>
  <c r="D40" i="8"/>
  <c r="D39" i="8"/>
  <c r="D38" i="8"/>
  <c r="D37" i="8"/>
  <c r="D36" i="8"/>
  <c r="D33" i="8"/>
  <c r="D32" i="8"/>
  <c r="D31" i="8"/>
  <c r="D30" i="8"/>
  <c r="C29" i="8"/>
  <c r="C34" i="8" s="1"/>
  <c r="D28" i="8"/>
  <c r="D25" i="8"/>
  <c r="D24" i="8"/>
  <c r="D23" i="8"/>
  <c r="D22" i="8"/>
  <c r="D21" i="8"/>
  <c r="D20" i="8"/>
  <c r="C19" i="8"/>
  <c r="D19" i="8" s="1"/>
  <c r="D18" i="8"/>
  <c r="D13" i="8"/>
  <c r="C12" i="8"/>
  <c r="D12" i="8" s="1"/>
  <c r="D11" i="8"/>
  <c r="D10" i="8"/>
  <c r="D9" i="8"/>
  <c r="C8" i="8"/>
  <c r="C7" i="8"/>
  <c r="D7" i="8" s="1"/>
  <c r="C6" i="8"/>
  <c r="D6" i="8" s="1"/>
  <c r="D8" i="8" l="1"/>
  <c r="D29" i="8"/>
  <c r="D34" i="8" s="1"/>
  <c r="D48" i="8"/>
  <c r="D49" i="8" s="1"/>
  <c r="C5" i="8"/>
  <c r="D5" i="8"/>
  <c r="D26" i="8"/>
  <c r="C26" i="8"/>
  <c r="C50" i="8" s="1"/>
  <c r="D50" i="8" l="1"/>
  <c r="C14" i="8"/>
  <c r="C15" i="8" s="1"/>
  <c r="C53" i="8" s="1"/>
  <c r="D53" i="8" s="1"/>
  <c r="D14" i="8"/>
  <c r="D15" i="8" s="1"/>
  <c r="E8" i="2" l="1"/>
  <c r="D43" i="3" l="1"/>
  <c r="C43" i="3"/>
  <c r="K43" i="3"/>
  <c r="J43" i="3"/>
  <c r="I43" i="3"/>
  <c r="G43" i="3"/>
  <c r="F43" i="3"/>
  <c r="E43" i="3"/>
  <c r="H36" i="3"/>
  <c r="H9" i="3"/>
  <c r="H8" i="3"/>
  <c r="H43" i="3" l="1"/>
  <c r="C8" i="2"/>
  <c r="D9" i="2"/>
  <c r="F9" i="2"/>
  <c r="E15" i="2" s="1"/>
  <c r="C15" i="2"/>
  <c r="C27" i="2" s="1"/>
  <c r="C29" i="2" s="1"/>
  <c r="C32" i="2" s="1"/>
  <c r="D22" i="2"/>
  <c r="F22" i="2"/>
  <c r="C61" i="2"/>
  <c r="E61" i="2"/>
  <c r="C8" i="1"/>
  <c r="D8" i="1"/>
  <c r="C12" i="1"/>
  <c r="D12" i="1"/>
  <c r="C23" i="1"/>
  <c r="D23" i="1"/>
  <c r="C25" i="1"/>
  <c r="C51" i="1" s="1"/>
  <c r="C52" i="1" s="1"/>
  <c r="D25" i="1"/>
  <c r="C32" i="1"/>
  <c r="D32" i="1"/>
  <c r="E43" i="1"/>
  <c r="C44" i="1"/>
  <c r="D44" i="1"/>
  <c r="D51" i="1"/>
  <c r="D52" i="1" s="1"/>
  <c r="C64" i="1"/>
  <c r="D64" i="1"/>
  <c r="C66" i="1"/>
  <c r="D66" i="1"/>
  <c r="C79" i="1"/>
  <c r="D79" i="1"/>
  <c r="C80" i="1"/>
  <c r="D80" i="1"/>
  <c r="C98" i="1"/>
  <c r="D98" i="1"/>
  <c r="C99" i="1"/>
  <c r="D99" i="1"/>
  <c r="E27" i="2" l="1"/>
  <c r="E29" i="2" s="1"/>
  <c r="E32" i="2" s="1"/>
  <c r="D100" i="1"/>
</calcChain>
</file>

<file path=xl/sharedStrings.xml><?xml version="1.0" encoding="utf-8"?>
<sst xmlns="http://schemas.openxmlformats.org/spreadsheetml/2006/main" count="324" uniqueCount="287">
  <si>
    <t xml:space="preserve">Главный бухгалтер_______________ </t>
  </si>
  <si>
    <t>Бош бухгалтер</t>
  </si>
  <si>
    <t>Руководитель____________________</t>
  </si>
  <si>
    <t>Раҳбар</t>
  </si>
  <si>
    <t>Инвентарь ва фойдаланишдаги хўжалик анжомлари 
(014)</t>
  </si>
  <si>
    <t>Вақтинчалик солиқ имтиёзлари (турлари бўйича) 
(013)</t>
  </si>
  <si>
    <t>Келгуси даврларнинг солиқ солинадиган базасидан 
чиқариладиган харажатлар (012)</t>
  </si>
  <si>
    <t>Ссуда шартномаси бўйича олинган мол-мулк 
(011)</t>
  </si>
  <si>
    <t>Узоқ муддатли ижара шартномаси бўйича топширилган асосий воситалар 
(010)</t>
  </si>
  <si>
    <t>Мажбуриятлар ва тзловларни таъминлаш берилган 
(009)</t>
  </si>
  <si>
    <t>Мажбуриятлар ва тзловларни таъминлаш олиган 
(008)</t>
  </si>
  <si>
    <t>Тўловга ноқобил дебиторлар қарзларининг зарарга ҳисобдан чиқарилиши 
(007)</t>
  </si>
  <si>
    <t>Қатъий ҳисобот бланклари 
(006)</t>
  </si>
  <si>
    <t>Монтаж қилиш учун қабул қилинган асбоб-ускуналар 
(005)</t>
  </si>
  <si>
    <t>Комиссияга кабул қилинган товарлар 
(004)</t>
  </si>
  <si>
    <t>Қайта ишлаш учун қабул қилинган материаллар 
(003)</t>
  </si>
  <si>
    <t>Маъсулияти сақлаш учун қабул қилинган товар-моддий қимматликлар 
(002)</t>
  </si>
  <si>
    <t>Қисқа муддатли ижара бўйича олинган асосий воситалар 
(001)</t>
  </si>
  <si>
    <t>Ҳисобот даври оҳирига</t>
  </si>
  <si>
    <t>Ҳисобот даври бошига</t>
  </si>
  <si>
    <t>Сатр коди</t>
  </si>
  <si>
    <t>Кўрсаткичлар номи</t>
  </si>
  <si>
    <t>БАЛАНСДАН ТАШҚАРИ ҲИСОБВАРАҚЛАРДА ҲИСОБГА 
ОЛИНАДИГАН ҚИММАТЛИКЛАРНИНГ 
МАВЖУДЛИГИ ТЎҒРИСИДА МАЪЛУМОТНОМА</t>
  </si>
  <si>
    <t>Баланс пассиви бўйича жами 
(сатр. 480+770)</t>
  </si>
  <si>
    <t>2. Бўлим бўйича жами 
(сатр. 490+600)</t>
  </si>
  <si>
    <t>Бошқа кредиторлик қарзлар 
(6900, бундан 6950 мустасно)</t>
  </si>
  <si>
    <t>Узоқ муддатли мажбуриятларнинг жорий қисми 
(6950)</t>
  </si>
  <si>
    <t>Узоқ муддатли қарзлар 
(6820, 6830, 6840)</t>
  </si>
  <si>
    <t>Қисқа муддатли банк кредитлари 
(6810)</t>
  </si>
  <si>
    <t>Меҳнатга ҳақ тўлаш бўйича қарзлар 
(6700)</t>
  </si>
  <si>
    <t>Муассасалардан қарзлар 
(6600)</t>
  </si>
  <si>
    <t>Давлатнинг мақсадли жамғармаларига тўловлар бўйича қарзлар 
(6520)</t>
  </si>
  <si>
    <t>Суғурталар бўйича қарзлар 
(6510)</t>
  </si>
  <si>
    <t>Бюджетга тўловлар бўйича қарзлар 
(6400)</t>
  </si>
  <si>
    <t>Олинган бўнаклар (6300)</t>
  </si>
  <si>
    <t>Муддати кечиктирилган бошқа мажбуриятлар (6250, 6290)</t>
  </si>
  <si>
    <t>Солиқлар ва мажбурий тўловлар бўйича муддати кечиктирилган 
мажбуриятлар (6240)</t>
  </si>
  <si>
    <t>Муддати кечиктирилган даромадлар (6210, 6220, 6230)</t>
  </si>
  <si>
    <t>Шуъба ва қарам хўжалик жамиятлардан қарзлар (6120)</t>
  </si>
  <si>
    <t>Алоҳида бўлинмалардан қарзлар (6110)</t>
  </si>
  <si>
    <t>Маҳсулот етказиб берувчилар ва пудратчилардан қарзлар (6000)</t>
  </si>
  <si>
    <t>Улардан муддати кечиктирилган жорий кредиторлик қарзлари</t>
  </si>
  <si>
    <t>Шу жумладан: Жорий кредиторлик қарзлари 
(сатр. 610+630+650+670+680+690+700+710+720+760)</t>
  </si>
  <si>
    <t>Жорий мажбуриятлар, жами 
(сатр. 610+620+630+640+650+660+670+680+690+
+700+710+720+730+740+750+760)</t>
  </si>
  <si>
    <t>Бошқа узоқ муддатли кредиторлик мажбуриятлар (7900)</t>
  </si>
  <si>
    <t>Узоқ муддатли (7820, 7830, 7840)</t>
  </si>
  <si>
    <t>Узоқ муддатли банк кредитлари (7810)</t>
  </si>
  <si>
    <t>Ҳаридорлар ва буюртмачилардан олинган бўнаклар (7300)</t>
  </si>
  <si>
    <t>Муддати кечиктирилган бошқа узоқ муддатли мажбуриятлар (7250, 7290)</t>
  </si>
  <si>
    <t>Солиқлар ва мажбурий тўловлар бўйича муддати кечиктирилган узоқ муддатли мажбуриятлар (7240)</t>
  </si>
  <si>
    <t>Муддати кечиктирилган узоқ муддатли даромадлар (7210, 7220, 7230)</t>
  </si>
  <si>
    <t>Шуъба ва қарам хўжалик жамиятларидан узоқ муддатли қарзлар (7120)</t>
  </si>
  <si>
    <t>Алоҳида бўлинмалардан узоқ муддатли қарзлар (7110)</t>
  </si>
  <si>
    <t>Маҳсулот етказиб берувчилар ва пудратчилардан узоқ муддатли қарзлар (7000)</t>
  </si>
  <si>
    <t>Улардан: муддати кечиктирилган узоқ муддатли кредиторлик қарзлар</t>
  </si>
  <si>
    <t>Шу жумладан: узоқ муддатли кредиторлик қарзлари 
(500+520+540+560+590)</t>
  </si>
  <si>
    <t>Узоқ муддатли мажбуриятлар, жами (500+510+520+530+540+550+560+570+580+590)</t>
  </si>
  <si>
    <t>2. Мажбуриятлар</t>
  </si>
  <si>
    <t>1. Бўлим жами 
(сатр.410+420+430+440+450+460+470)</t>
  </si>
  <si>
    <t>Бўлғуси харажатлар ва тўловлар захиралари (8900)</t>
  </si>
  <si>
    <t>Мақсадли тушумлар (8800)</t>
  </si>
  <si>
    <t>Тақсимланган фойда (қопланмаган зарар) (8700)</t>
  </si>
  <si>
    <t>Сотиб олинган ўз акциялари (8600)</t>
  </si>
  <si>
    <t>Резерв (захира) капитал (8500)</t>
  </si>
  <si>
    <t>Қўшилган капитал (8400)</t>
  </si>
  <si>
    <t>Устав капитал (8300)</t>
  </si>
  <si>
    <t>1. Ўз маблағлари манбалари</t>
  </si>
  <si>
    <t>ПАССИВ</t>
  </si>
  <si>
    <t>Баланс активи бўйича жами (сатр.130+390)</t>
  </si>
  <si>
    <t>2. Бўлим жами 
(сатр.140+190+200+210+320+370+380)</t>
  </si>
  <si>
    <t>Бошқа жорий активлар (5900)</t>
  </si>
  <si>
    <t>Қисқа муддатли инвестициялар (5800)</t>
  </si>
  <si>
    <t>Бошқа пул маблағлари ва эквивалентлар 
(5500, 5600, 5700)</t>
  </si>
  <si>
    <t>Хорижий валютадаги пул маблағлари (5200)</t>
  </si>
  <si>
    <t>Ҳисоб-китоб варағидаги пул маблағлари (5100)</t>
  </si>
  <si>
    <t>Кассадаги пул маблағлари (5000)</t>
  </si>
  <si>
    <t>Пул маблағлари жами (сатр. 330+340+350+360), 
шу жумладан:</t>
  </si>
  <si>
    <t>Бошқа дебитор қарзлари (4800)</t>
  </si>
  <si>
    <t>Ходимларининг бошқа операциялар бўйича қарзлари (4700)</t>
  </si>
  <si>
    <t>Муассасаларнинг устав капиталига улушлар бўйича қарзлар (4600)</t>
  </si>
  <si>
    <t>Давлатнинг мақсадли жамғармаларига ва суғурталаш бўйича 
бўнак тўловлар (4500)</t>
  </si>
  <si>
    <t>Бюджетган солиқлар ва йиғимлар бўйича банк тўловларни (4400)</t>
  </si>
  <si>
    <t>Маҳсулот етказиб берувчилар ва пудратчиларга берилган бўнаклар (4300)</t>
  </si>
  <si>
    <t>Ходимларга берилган бўнаклар (4200)</t>
  </si>
  <si>
    <t>Шуъба ва қарам хўжалик жамиятларининг қарзлари (4120)</t>
  </si>
  <si>
    <t>Алоҳида бўлинмаларнинг қарлари (4110)</t>
  </si>
  <si>
    <t>Харидорлар ва буюртмачиларнинг қарзлари 
(4900 айрилган ҳолда 4000)</t>
  </si>
  <si>
    <t xml:space="preserve">Улардан: муддати кечиктирилганлари </t>
  </si>
  <si>
    <t>Дебиторлар жами: 
(сатр.220+230+240+250+260+270+280+290+300+310)</t>
  </si>
  <si>
    <t>Муддати кечиктирилган харажатлар (3200)</t>
  </si>
  <si>
    <t>Келгуси даврлар харажатлари (3100)</t>
  </si>
  <si>
    <t>Товар (2980 айрилган ҳолда 2900)</t>
  </si>
  <si>
    <t>Тайёр маҳсулот (2800)</t>
  </si>
  <si>
    <t>Тугалланмаган ишлаб-чиқариш (2000, 2100, 2300, 2700)</t>
  </si>
  <si>
    <t>Ишлаб чиқариш заҳиралари (1000, 1100, 1500, 1600)</t>
  </si>
  <si>
    <t>Товар-моддий заҳиралар жами (сатр.150+160+170+180), 
шу жамладан:</t>
  </si>
  <si>
    <t>2. Жорий активлар.</t>
  </si>
  <si>
    <t>1. Бўлим бўйича жами 
(сатр.012+022+030+090+100+110+120)</t>
  </si>
  <si>
    <t>Муддати кечиктирилган узоқ муддатли харажатлар 
(0950, 0960, 0990)</t>
  </si>
  <si>
    <t>Узоқ муддатли дебиторлик қарзлари (0910, 0920, 0930, 0940) ундан: 
муддати кечиктирилган</t>
  </si>
  <si>
    <t>Капитал қуйилмалар (0800)</t>
  </si>
  <si>
    <t>Ўрнатиладиган узкуналар (0700)</t>
  </si>
  <si>
    <t>Узоқ муддатли бошқа инвестициялар (0690)</t>
  </si>
  <si>
    <t>Хорижий сармоя иштироқида корхоналарга
инвестициялар (0640)</t>
  </si>
  <si>
    <t>Қарам хўжалик жамияталарига инвестициялар (0630)</t>
  </si>
  <si>
    <t>Шуъба хўжалик жамиатларга инвестициялар (0620)</t>
  </si>
  <si>
    <t>Қимматли қоғозлар (0610)</t>
  </si>
  <si>
    <t>Узоқ муддатли инвестициялар, жами (сатр.040+050+060+080), 
шу жумлада</t>
  </si>
  <si>
    <t>Қолдиқ (баланс) қиймати
(сатр.020-021)</t>
  </si>
  <si>
    <t>Амортизация суммаси (0500)</t>
  </si>
  <si>
    <t>Бошланғич (қайта тикланиш) қиймати (0400)</t>
  </si>
  <si>
    <t>Номоддий активлар:</t>
  </si>
  <si>
    <t>Қолдиқ (баланс) қиймати
(сатр.010-011)</t>
  </si>
  <si>
    <t>Эскириш суммаси (0200)</t>
  </si>
  <si>
    <t>Бошланғич (қайта тикланиш) қиймати 
(0100, 0300)</t>
  </si>
  <si>
    <t>Асосий воситалар:</t>
  </si>
  <si>
    <t>1. Узоқ муддатли активлар</t>
  </si>
  <si>
    <t>АКТИВ</t>
  </si>
  <si>
    <t>Главный бухгалтер______________</t>
  </si>
  <si>
    <t>Руководитель___________________</t>
  </si>
  <si>
    <t xml:space="preserve"> </t>
  </si>
  <si>
    <t xml:space="preserve">Жами бюджетга тўловлар суммаси (280 дан 470 сатргача 291 сатрдан ташқари)                                                                                                                Всего сумма платежей в бюджет (стр. с 280 по 470 кроме стр. 291)  </t>
  </si>
  <si>
    <t xml:space="preserve">Бюджетга тўловларнинг кечиктирилганлиги учун молиявий жазолар                                                      Финансовые санкции за просроченные платежи в бюджет </t>
  </si>
  <si>
    <t xml:space="preserve">Махаллий бюджетга йиғимлар                                                                       Сборы в местный бюджет </t>
  </si>
  <si>
    <t xml:space="preserve">Импорт бўйича божхона божи                                                                Импортные таможенные пошлины </t>
  </si>
  <si>
    <t xml:space="preserve">Ягона ижтимоий тўлов                                                                                   Единый социальный платеж </t>
  </si>
  <si>
    <t xml:space="preserve">Мактаб таълими жамғармасига мажбурий тўловлар  Обязательные отчисления в фонд школьного образования </t>
  </si>
  <si>
    <t xml:space="preserve">Бюджетдан ташқари пенсия жамғармасига мажбурий тўловлар                                                                   Обязательные отчисления во внебюджетный Пенсионный фонд </t>
  </si>
  <si>
    <t xml:space="preserve">Республика йўл жамғармасига мажбурий тўловлар  Обязательные отчисления в Республиканский дорожный фонд </t>
  </si>
  <si>
    <t xml:space="preserve">Бошқа солиқлар                                                                                            Прочие налоги </t>
  </si>
  <si>
    <t>Қатъий белгиланган солиқ                                                                   Фиксированный налог</t>
  </si>
  <si>
    <t>Ягона ер солиғи
Единый земельный налог</t>
  </si>
  <si>
    <t>Ягона солиқ тўлови
Единый налоговый платеж</t>
  </si>
  <si>
    <t>Юридик шахслардан олинадиган ер солиғи
Земельный налог с юридических лиц</t>
  </si>
  <si>
    <t>Юридик шахсларнинг мол-мулкига солинадиган солиқ
Налог на имущество юридических лиц</t>
  </si>
  <si>
    <t>Сув ресурсларидан фойдаланганлик учун солиқ
Налог на пользование водными ресурсами</t>
  </si>
  <si>
    <t>Ер ости бойликларидан фойдаланганлик учун солиқ
Налог на пользование недрами</t>
  </si>
  <si>
    <t>Акциз солиғи
Акцизный налог</t>
  </si>
  <si>
    <t>Қўшилган қиймат солиғи
Налог на добавленную стоимость</t>
  </si>
  <si>
    <t>Ободонлаштириш ва ижтимоий инфратузилмани ривожлантириш солиғи
Налог на благоустройство и развитие социальной инфраструктуры</t>
  </si>
  <si>
    <t>шу жумладан: шахсий жамғариб бориладиган пенсия ҳисоб варақларига ажратмалар
в том числе: отчисления в индивидуальные накопительные пенсионные счета граждан</t>
  </si>
  <si>
    <t>Жисмоний шахслардан олинадиган даромад солиғи
Налог на доход физического лица</t>
  </si>
  <si>
    <t>Юридик шахслардан олинадиган даромад 
(фойда) солиғи
Налог на доход (прибыль) юридических лиц</t>
  </si>
  <si>
    <t>Причитается по расчету за отчетный период</t>
  </si>
  <si>
    <t>Код строки</t>
  </si>
  <si>
    <t>Наименование показателей</t>
  </si>
  <si>
    <t>Ҳисобот даври учун ҳисоб-китоб бўйича ҳисоблангандан ҳақиқатда тўлангани</t>
  </si>
  <si>
    <t>Ҳисобот даври учун
ҳисоб-китоб бўйича
тўланади</t>
  </si>
  <si>
    <t>СПРАВКА О ПЛАТЕЖАХ В БЮДЖЕТ</t>
  </si>
  <si>
    <t>БЮДЖЕТГА ТЎЛОВЛАР ТЎҒРИСИДА МАЪЛУМОТ</t>
  </si>
  <si>
    <t>Ҳисобот даврининг соф фойдаси (зарари)
(сатр. 240-250-260)
Чистая прибыль (убыток) отчетного периода
(стр.240-250-260)</t>
  </si>
  <si>
    <t>Фойдадан бошқа солқилар ва йиғимлар
Прочие налоги и сборы от прибыли</t>
  </si>
  <si>
    <t>Даромад (фойда) солиғи
Налог на доходы (прибыль)</t>
  </si>
  <si>
    <t>Даромад (фойда) солиғини тўлагунга қадар фойда 
(зарар) (сатр.220+/-230)
Прибыль (убыток) до уплаты налога на доходы (прибыль) (стр.220+/-230)</t>
  </si>
  <si>
    <t>Фавқулоддаги фойда ва зарарлар
Черзвычайные прибыли и убытки</t>
  </si>
  <si>
    <t>Умумхўжалик фаолиятнинг фойдаси (зарари)
(сатр.100+110-170)
Прибыль (убыток) от общехозяйственной деятельности (стр.100+110-170)</t>
  </si>
  <si>
    <t>Молиявий фаолият бўйича бошқа харажатлар
Прочие расходы по финансовой деятельности</t>
  </si>
  <si>
    <t>Валюта курси фарқидан зарарлар
Убытки от валютных курсовых разниц</t>
  </si>
  <si>
    <t>Узоқ муддатли ижара (лизинг) бўйича фоизлар 
шаклидаги харажатлар
Расходы в виде процентов по долгосрочной 
аренде (лизиннгу)</t>
  </si>
  <si>
    <t>Фоизлар шаклидаги харажатлар
Расходы в виде процентов</t>
  </si>
  <si>
    <t>Молиявий фаолият бўйича харажатлар 
(сатр. 180+190+200+210), шу жумладан:
Расходы по финансовой деятельности
(стр.180+190+200+210)</t>
  </si>
  <si>
    <t>Молиявий фаолиятнинг бошқа даромадлари
Прочие доходы от финансовой деятельности</t>
  </si>
  <si>
    <t>Валюта курси фарқидан даромадлар
Доходы от валютных курсовых разниц</t>
  </si>
  <si>
    <t>Узоқ муддатли ижара (лизинг)дан даромадлар
Доходы от долгосрочной аренды (лизинга)</t>
  </si>
  <si>
    <t>Фоизлар шаклидаги даромадлар
Доходы в виде процентов</t>
  </si>
  <si>
    <t>Дивидентлар шаклидаги даромадлар
Доходы в виде дивидентов</t>
  </si>
  <si>
    <t>Молиявий фаолият бўйича даромадлар, жами 
(сатр. 120+130+140+150+160), шу жумладан:
Доходы от финансовой деятельности, всего
(стр.120+130+140+150+160),  в том числе</t>
  </si>
  <si>
    <t>Асосий фаолиятнинг фойдаси (зарари)
 (сатр.030-040+090)
Прибыль (убыток) от основной деятельности
(стр.030-040-090)</t>
  </si>
  <si>
    <t>Асосий фаолиятнинг бошқа даромадлари
Прочие доходы от основной деятельности</t>
  </si>
  <si>
    <t>Келгусида солиққа тортиладиган базадан 
чиқариладиган ҳисобот даври харажатлари
Расходы отчетного периода, исключаемые из
налогооблагаемой базы в будущем</t>
  </si>
  <si>
    <t>Бошқа операцион харажатлар
Прочие операционные расходы</t>
  </si>
  <si>
    <t>Маъмурий харажатлар
Административные расходы</t>
  </si>
  <si>
    <t>Сотиш харажатлари
Расходы по реализации</t>
  </si>
  <si>
    <t>Давр харажатлари, жами 
(сатр. 050+060+070+080), шу жумладан:
Расходы периода, всего 
(стр.050+060+070+080), в том числе:</t>
  </si>
  <si>
    <t>Маҳсулот (товар, иш ва хизмат)ларни сотишнинг 
ялпи фойдаси (зарари) (сатр. 010-020)
Валовая прибыль (убыток) от реализации продукции 
(товаров, работ и услуг) (стр. 010-020)</t>
  </si>
  <si>
    <t>Сотилган маҳсулот (товар, иш ва хизмат)ларнинг
 таннархи
Себестоимость реализованной продукции 
(товаров, работ и услуг)</t>
  </si>
  <si>
    <t>Маҳсулот (товар, иш ва хизмат)ларни сотишдан 
соф тушум
Чистая выручка от реализации продукции
(товаров, работ и услуг)</t>
  </si>
  <si>
    <t>Расходы (убытки)</t>
  </si>
  <si>
    <t>Доходы (прибыль)</t>
  </si>
  <si>
    <t>Харажатлар (зарарлар)</t>
  </si>
  <si>
    <t>Даромадлар (фойда)</t>
  </si>
  <si>
    <t>За отчетный период</t>
  </si>
  <si>
    <t>За соответствующий период прошлого года</t>
  </si>
  <si>
    <t>Ҳисобот даврида</t>
  </si>
  <si>
    <t>Ўтган йилнинг 
шу даврида</t>
  </si>
  <si>
    <t>СПРАВКА</t>
  </si>
  <si>
    <t>О ДЕБИТОРСКОЙ  И  КРЕДИТОРСКОЙ  ЗАДОЛЖЕННОСТЯХ  ПО АО "ФАРГОНА  МАРКАЗИЙ  ДЕХКОН  БОЗОРИ"</t>
  </si>
  <si>
    <t>тысяч сум</t>
  </si>
  <si>
    <t>в тыс. сум</t>
  </si>
  <si>
    <t>№</t>
  </si>
  <si>
    <t>Наименование кредиторов и дебиторов</t>
  </si>
  <si>
    <t>Общие задолженности</t>
  </si>
  <si>
    <t>В т.ч. за пределами республики</t>
  </si>
  <si>
    <t>Общая просроч.задолженности</t>
  </si>
  <si>
    <t>дебиторские</t>
  </si>
  <si>
    <t>кредиторские</t>
  </si>
  <si>
    <t>ООО "Фер Ланшафт Коммунал Лойиха</t>
  </si>
  <si>
    <t>Фаргона Ёг мой комбинати</t>
  </si>
  <si>
    <t>Фарғона ш."Сувокава" ИЧБ</t>
  </si>
  <si>
    <t>Фарғона ШЭТК А/№ 085</t>
  </si>
  <si>
    <t>Уз телеком телефон</t>
  </si>
  <si>
    <t>Уз телеком интернет</t>
  </si>
  <si>
    <t>Фаргона Бахт плюс</t>
  </si>
  <si>
    <t>Солик сервис ЭФХ</t>
  </si>
  <si>
    <t>Миллий гвардия</t>
  </si>
  <si>
    <t xml:space="preserve"> Қиматли қоғозларни Марказий</t>
  </si>
  <si>
    <t>"Нон ва нон махсулотлари" павильон</t>
  </si>
  <si>
    <t>СП ООО Ист телеком</t>
  </si>
  <si>
    <t>Универсал мобил систем</t>
  </si>
  <si>
    <t>Давлат экологик эспертиза маркази ДМ</t>
  </si>
  <si>
    <t>Фаргона вил. ФВБ</t>
  </si>
  <si>
    <t>Ишонч ЛТД</t>
  </si>
  <si>
    <t>Профвзносы</t>
  </si>
  <si>
    <t>Нац.банк % за кредит</t>
  </si>
  <si>
    <t>"Кишлок хуж.махс.улгуржи сотиш боз."АЖ</t>
  </si>
  <si>
    <t>Штраф по Коду 181</t>
  </si>
  <si>
    <t>Задолженность за стр-во пл.магазинов</t>
  </si>
  <si>
    <t>Расчеты с бюджетом</t>
  </si>
  <si>
    <t>Расчеты по внебюджет.фонду</t>
  </si>
  <si>
    <t>Расчеты по оплате труда</t>
  </si>
  <si>
    <t>Дебеторская задолж.по счету 4010</t>
  </si>
  <si>
    <t>МИБ</t>
  </si>
  <si>
    <t>Получено за Акции</t>
  </si>
  <si>
    <t>Клик</t>
  </si>
  <si>
    <t>Расчеты с подотчетными лицами</t>
  </si>
  <si>
    <t>Всего</t>
  </si>
  <si>
    <t>Рахбар:</t>
  </si>
  <si>
    <t>Т.Нурдинов</t>
  </si>
  <si>
    <t xml:space="preserve">Бош хисобчи:                                 </t>
  </si>
  <si>
    <t>М.Хамдамов</t>
  </si>
  <si>
    <t xml:space="preserve"> По состоянию на 1 апреля  2026 года.</t>
  </si>
  <si>
    <t>Экология</t>
  </si>
  <si>
    <t>Юникс</t>
  </si>
  <si>
    <t>Агра групп МЧЖ</t>
  </si>
  <si>
    <t>Алименты, МИБ</t>
  </si>
  <si>
    <t>Вилоят бозорлар уюшмаси -2%</t>
  </si>
  <si>
    <t>Итого</t>
  </si>
  <si>
    <t>Чикинди полигонларини бошкариш дирекц.</t>
  </si>
  <si>
    <t>Куриклаш хизмати</t>
  </si>
  <si>
    <t>Доходы и расходы за 1 квартал  2026 год</t>
  </si>
  <si>
    <t>Содержание</t>
  </si>
  <si>
    <t>Сумма (в сум)</t>
  </si>
  <si>
    <t>Сумма                     (в тыс.сум)</t>
  </si>
  <si>
    <t>Доход:</t>
  </si>
  <si>
    <t>Жами даромадлар:</t>
  </si>
  <si>
    <t>Жой хаки</t>
  </si>
  <si>
    <t>Ижара ҳақи</t>
  </si>
  <si>
    <t>Жами пуллик хизматлар:</t>
  </si>
  <si>
    <t xml:space="preserve"> Арава хизмати</t>
  </si>
  <si>
    <t>Тарози хизмати</t>
  </si>
  <si>
    <t>Қишлоқ хўжалик ва бошқа озиқ-овкат маҳсулотларини сақлаш (Коровулик хизмати)</t>
  </si>
  <si>
    <t>Автотранспорт воситаларини вақтинча сақлаш хизмати</t>
  </si>
  <si>
    <t>Бошка пуллик хизматлари</t>
  </si>
  <si>
    <t>НДС 12%</t>
  </si>
  <si>
    <t xml:space="preserve">Соф даромад  </t>
  </si>
  <si>
    <t>Расход:</t>
  </si>
  <si>
    <t>Расходы по реализации:</t>
  </si>
  <si>
    <t>Зар.плата</t>
  </si>
  <si>
    <t>Отчисление 12%</t>
  </si>
  <si>
    <t>Э/энергия</t>
  </si>
  <si>
    <t>Вода</t>
  </si>
  <si>
    <t>Вывоз мусора и захоронение</t>
  </si>
  <si>
    <t>Амортизационное отчисления</t>
  </si>
  <si>
    <t>Услуга кас.аппарата</t>
  </si>
  <si>
    <t>Услуга по клику</t>
  </si>
  <si>
    <t>Административные расходы:</t>
  </si>
  <si>
    <t>Узтелеком</t>
  </si>
  <si>
    <t>Интернет</t>
  </si>
  <si>
    <t>Канц.товары,электрон.услуги</t>
  </si>
  <si>
    <t>Прочие операционные расходы:</t>
  </si>
  <si>
    <t>Услуги банка</t>
  </si>
  <si>
    <t>пеня по гни</t>
  </si>
  <si>
    <t>Сув солиги</t>
  </si>
  <si>
    <t>Мол-мулк солиги</t>
  </si>
  <si>
    <t>Ер солиги</t>
  </si>
  <si>
    <t>Бозор уюшма 2,0%</t>
  </si>
  <si>
    <t>Ижро йигими</t>
  </si>
  <si>
    <t>Подписка</t>
  </si>
  <si>
    <t>Штраф эл.энергии O`rq-940 cон Қонинг 45 модаси 2 қисми</t>
  </si>
  <si>
    <t>Моддий ёрдам</t>
  </si>
  <si>
    <t>Баннер</t>
  </si>
  <si>
    <t>Прочие расходы</t>
  </si>
  <si>
    <t>Всего расходов</t>
  </si>
  <si>
    <t xml:space="preserve">% за кредит </t>
  </si>
  <si>
    <t>Налог на прибыль</t>
  </si>
  <si>
    <t>Чистая прибыль</t>
  </si>
  <si>
    <t>Бош хисобчи:                                          М.Хамдамов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</si>
</sst>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\ _s_o_'_m_-;\-* #,##0\ _s_o_'_m_-;_-* &quot;-&quot;\ _s_o_'_m_-;_-@_-"/>
    <numFmt numFmtId="43" formatCode="_-* #,##0.00\ _s_o_'_m_-;\-* #,##0.00\ _s_o_'_m_-;_-* &quot;-&quot;??\ _s_o_'_m_-;_-@_-"/>
    <numFmt numFmtId="164" formatCode="_-* #,##0.0\ _₽_-;\-* #,##0.0\ _₽_-;_-* &quot;-&quot;??\ _₽_-;_-@_-"/>
    <numFmt numFmtId="165" formatCode="0.0"/>
    <numFmt numFmtId="166" formatCode="#,##0.0_ ;\-#,##0.0\ "/>
    <numFmt numFmtId="167" formatCode="#,##0_ ;\-#,##0\ "/>
    <numFmt numFmtId="168" formatCode="000"/>
    <numFmt numFmtId="169" formatCode="_-* #,##0.00_р_._-;\-* #,##0.00_р_._-;_-* &quot;-&quot;??_р_._-;_-@_-"/>
    <numFmt numFmtId="170" formatCode="_-* #,##0.0_р_._-;\-* #,##0.0_р_._-;_-* &quot;-&quot;??_р_._-;_-@_-"/>
    <numFmt numFmtId="171" formatCode="_-* #,##0_р_._-;\-* #,##0_р_._-;_-* &quot;-&quot;??_р_._-;_-@_-"/>
    <numFmt numFmtId="172" formatCode="_-* #,##0.0\ _₽_-;\-* #,##0.0\ _₽_-;_-* &quot;-&quot;?\ _₽_-;_-@_-"/>
    <numFmt numFmtId="173" formatCode="_-* #,##0.0\ _s_o_'_m_-;\-* #,##0.0\ _s_o_'_m_-;_-* &quot;-&quot;?\ _s_o_'_m_-;_-@_-"/>
    <numFmt numFmtId="174" formatCode="_-* #,##0.00\ _₽_-;\-* #,##0.00\ _₽_-;_-* &quot;-&quot;??\ _₽_-;_-@_-"/>
    <numFmt numFmtId="175" formatCode="0.00000"/>
    <numFmt numFmtId="178" formatCode="_-* #,##0\ _₽_-;\-* #,##0\ _₽_-;_-* &quot;-&quot;??\ _₽_-;_-@_-"/>
  </numFmts>
  <fonts count="35">
    <font>
      <sz val="8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indexed="18"/>
      <name val="Arial"/>
      <family val="2"/>
      <charset val="204"/>
    </font>
    <font>
      <b/>
      <sz val="8"/>
      <name val="Virtec Times New Roman Uz"/>
    </font>
    <font>
      <sz val="12"/>
      <name val="Virtec Times New Roman Uz"/>
    </font>
    <font>
      <b/>
      <i/>
      <sz val="12"/>
      <color indexed="12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sz val="12"/>
      <color indexed="18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2"/>
      <color indexed="18"/>
      <name val="Arial"/>
      <family val="2"/>
      <charset val="204"/>
    </font>
    <font>
      <sz val="11"/>
      <color indexed="18"/>
      <name val="Arial"/>
      <family val="2"/>
      <charset val="204"/>
    </font>
    <font>
      <sz val="9"/>
      <name val="Arial"/>
      <family val="2"/>
      <charset val="204"/>
    </font>
    <font>
      <sz val="8"/>
      <name val="Virtec Times New Roman Uz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</font>
    <font>
      <sz val="10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charset val="186"/>
    </font>
    <font>
      <b/>
      <sz val="12"/>
      <name val="Arial Cyr"/>
      <charset val="204"/>
    </font>
    <font>
      <b/>
      <sz val="9"/>
      <name val="Arial Cyr"/>
      <charset val="204"/>
    </font>
    <font>
      <b/>
      <sz val="12"/>
      <name val="Arial Cyr"/>
      <charset val="162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8">
    <xf numFmtId="0" fontId="0" fillId="0" borderId="0">
      <alignment horizontal="left"/>
    </xf>
    <xf numFmtId="0" fontId="19" fillId="0" borderId="0"/>
    <xf numFmtId="169" fontId="19" fillId="0" borderId="0" applyFont="0" applyFill="0" applyBorder="0" applyAlignment="0" applyProtection="0"/>
    <xf numFmtId="0" fontId="19" fillId="0" borderId="0"/>
    <xf numFmtId="0" fontId="22" fillId="0" borderId="0"/>
    <xf numFmtId="0" fontId="25" fillId="4" borderId="6" applyNumberFormat="0" applyAlignment="0" applyProtection="0"/>
    <xf numFmtId="0" fontId="22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6" fillId="0" borderId="0"/>
    <xf numFmtId="0" fontId="19" fillId="0" borderId="0"/>
    <xf numFmtId="0" fontId="2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8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18" fillId="0" borderId="0">
      <alignment horizontal="left"/>
    </xf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6" fillId="0" borderId="0"/>
    <xf numFmtId="0" fontId="29" fillId="0" borderId="0"/>
    <xf numFmtId="0" fontId="27" fillId="0" borderId="0"/>
    <xf numFmtId="0" fontId="28" fillId="5" borderId="7" applyNumberFormat="0" applyFont="0" applyAlignment="0" applyProtection="0"/>
    <xf numFmtId="0" fontId="28" fillId="5" borderId="7" applyNumberFormat="0" applyFont="0" applyAlignment="0" applyProtection="0"/>
    <xf numFmtId="9" fontId="3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7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6">
    <xf numFmtId="0" fontId="0" fillId="0" borderId="0" xfId="0">
      <alignment horizontal="left"/>
    </xf>
    <xf numFmtId="0" fontId="3" fillId="0" borderId="0" xfId="0" applyFont="1">
      <alignment horizontal="left"/>
    </xf>
    <xf numFmtId="0" fontId="3" fillId="0" borderId="0" xfId="0" applyFont="1" applyAlignment="1">
      <alignment horizontal="right"/>
    </xf>
    <xf numFmtId="164" fontId="3" fillId="2" borderId="0" xfId="0" applyNumberFormat="1" applyFont="1" applyFill="1">
      <alignment horizontal="left"/>
    </xf>
    <xf numFmtId="164" fontId="3" fillId="0" borderId="0" xfId="0" applyNumberFormat="1" applyFont="1">
      <alignment horizontal="left"/>
    </xf>
    <xf numFmtId="1" fontId="3" fillId="0" borderId="0" xfId="0" applyNumberFormat="1" applyFont="1">
      <alignment horizontal="left"/>
    </xf>
    <xf numFmtId="164" fontId="0" fillId="2" borderId="0" xfId="0" applyNumberFormat="1" applyFill="1">
      <alignment horizontal="left"/>
    </xf>
    <xf numFmtId="164" fontId="0" fillId="0" borderId="0" xfId="0" applyNumberFormat="1">
      <alignment horizontal="left"/>
    </xf>
    <xf numFmtId="1" fontId="0" fillId="0" borderId="0" xfId="0" applyNumberForma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3" fillId="0" borderId="1" xfId="0" applyNumberFormat="1" applyFont="1" applyBorder="1">
      <alignment horizontal="left"/>
    </xf>
    <xf numFmtId="1" fontId="3" fillId="0" borderId="1" xfId="0" applyNumberFormat="1" applyFont="1" applyBorder="1">
      <alignment horizontal="left"/>
    </xf>
    <xf numFmtId="0" fontId="3" fillId="0" borderId="1" xfId="0" applyNumberFormat="1" applyFont="1" applyBorder="1">
      <alignment horizontal="left"/>
    </xf>
    <xf numFmtId="164" fontId="3" fillId="2" borderId="1" xfId="0" applyNumberFormat="1" applyFont="1" applyFill="1" applyBorder="1">
      <alignment horizontal="left"/>
    </xf>
    <xf numFmtId="164" fontId="3" fillId="2" borderId="1" xfId="0" applyNumberFormat="1" applyFont="1" applyFill="1" applyBorder="1" applyAlignment="1">
      <alignment horizontal="left" wrapText="1"/>
    </xf>
    <xf numFmtId="164" fontId="3" fillId="0" borderId="1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left" vertical="center" wrapText="1"/>
    </xf>
    <xf numFmtId="164" fontId="10" fillId="2" borderId="3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left" vertical="center" wrapText="1"/>
    </xf>
    <xf numFmtId="2" fontId="3" fillId="0" borderId="0" xfId="0" applyNumberFormat="1" applyFont="1">
      <alignment horizontal="left"/>
    </xf>
    <xf numFmtId="1" fontId="3" fillId="0" borderId="3" xfId="0" applyNumberFormat="1" applyFont="1" applyBorder="1" applyAlignment="1">
      <alignment horizontal="center"/>
    </xf>
    <xf numFmtId="165" fontId="3" fillId="0" borderId="0" xfId="0" applyNumberFormat="1" applyFo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3" borderId="0" xfId="0" applyFont="1" applyFill="1">
      <alignment horizontal="left"/>
    </xf>
    <xf numFmtId="164" fontId="9" fillId="2" borderId="3" xfId="0" applyNumberFormat="1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65" fontId="3" fillId="3" borderId="3" xfId="0" applyNumberFormat="1" applyFont="1" applyFill="1" applyBorder="1" applyAlignment="1">
      <alignment horizontal="left" vertical="center" wrapText="1"/>
    </xf>
    <xf numFmtId="1" fontId="3" fillId="3" borderId="3" xfId="0" applyNumberFormat="1" applyFont="1" applyFill="1" applyBorder="1" applyAlignment="1">
      <alignment horizontal="center"/>
    </xf>
    <xf numFmtId="164" fontId="8" fillId="3" borderId="3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left" vertical="center" wrapText="1"/>
    </xf>
    <xf numFmtId="1" fontId="3" fillId="3" borderId="3" xfId="0" applyNumberFormat="1" applyFont="1" applyFill="1" applyBorder="1">
      <alignment horizontal="left"/>
    </xf>
    <xf numFmtId="0" fontId="11" fillId="0" borderId="0" xfId="0" applyFont="1">
      <alignment horizontal="left"/>
    </xf>
    <xf numFmtId="1" fontId="12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1" fontId="12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>
      <alignment horizontal="left"/>
    </xf>
    <xf numFmtId="1" fontId="15" fillId="0" borderId="0" xfId="0" applyNumberFormat="1" applyFont="1">
      <alignment horizontal="left"/>
    </xf>
    <xf numFmtId="1" fontId="16" fillId="0" borderId="1" xfId="0" applyNumberFormat="1" applyFont="1" applyBorder="1" applyAlignment="1">
      <alignment horizontal="center" vertical="center"/>
    </xf>
    <xf numFmtId="167" fontId="16" fillId="0" borderId="1" xfId="0" applyNumberFormat="1" applyFont="1" applyBorder="1" applyAlignment="1">
      <alignment horizontal="center" vertical="center"/>
    </xf>
    <xf numFmtId="167" fontId="14" fillId="0" borderId="1" xfId="0" applyNumberFormat="1" applyFont="1" applyBorder="1" applyAlignment="1">
      <alignment horizontal="center" vertical="center"/>
    </xf>
    <xf numFmtId="167" fontId="17" fillId="0" borderId="1" xfId="0" applyNumberFormat="1" applyFont="1" applyBorder="1" applyAlignment="1">
      <alignment horizontal="center" vertical="center"/>
    </xf>
    <xf numFmtId="168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19" fillId="0" borderId="0" xfId="1"/>
    <xf numFmtId="0" fontId="19" fillId="0" borderId="0" xfId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13" xfId="1" applyFont="1" applyBorder="1" applyAlignment="1">
      <alignment horizontal="center"/>
    </xf>
    <xf numFmtId="170" fontId="19" fillId="0" borderId="14" xfId="2" applyNumberFormat="1" applyFont="1" applyBorder="1" applyAlignment="1">
      <alignment wrapText="1"/>
    </xf>
    <xf numFmtId="170" fontId="19" fillId="0" borderId="9" xfId="2" applyNumberFormat="1" applyFont="1" applyBorder="1" applyAlignment="1">
      <alignment wrapText="1"/>
    </xf>
    <xf numFmtId="0" fontId="19" fillId="0" borderId="14" xfId="1" applyFont="1" applyBorder="1" applyAlignment="1">
      <alignment wrapText="1"/>
    </xf>
    <xf numFmtId="0" fontId="19" fillId="0" borderId="1" xfId="1" applyFont="1" applyBorder="1" applyAlignment="1">
      <alignment wrapText="1"/>
    </xf>
    <xf numFmtId="0" fontId="20" fillId="0" borderId="1" xfId="1" applyFont="1" applyBorder="1"/>
    <xf numFmtId="170" fontId="20" fillId="2" borderId="1" xfId="2" applyNumberFormat="1" applyFont="1" applyFill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20" fillId="0" borderId="13" xfId="3" applyFont="1" applyBorder="1" applyAlignment="1">
      <alignment horizontal="left"/>
    </xf>
    <xf numFmtId="0" fontId="20" fillId="0" borderId="9" xfId="1" applyFont="1" applyBorder="1" applyAlignment="1">
      <alignment horizontal="center"/>
    </xf>
    <xf numFmtId="0" fontId="19" fillId="0" borderId="1" xfId="1" applyBorder="1"/>
    <xf numFmtId="171" fontId="20" fillId="2" borderId="1" xfId="2" applyNumberFormat="1" applyFont="1" applyFill="1" applyBorder="1" applyAlignment="1">
      <alignment horizontal="center"/>
    </xf>
    <xf numFmtId="0" fontId="20" fillId="0" borderId="0" xfId="1" applyFont="1" applyBorder="1"/>
    <xf numFmtId="0" fontId="22" fillId="0" borderId="1" xfId="4" applyFont="1" applyBorder="1"/>
    <xf numFmtId="0" fontId="20" fillId="0" borderId="1" xfId="1" applyFont="1" applyFill="1" applyBorder="1"/>
    <xf numFmtId="172" fontId="19" fillId="0" borderId="0" xfId="1" applyNumberFormat="1"/>
    <xf numFmtId="0" fontId="23" fillId="0" borderId="1" xfId="4" applyFont="1" applyBorder="1"/>
    <xf numFmtId="0" fontId="20" fillId="0" borderId="1" xfId="3" applyFont="1" applyBorder="1" applyAlignment="1">
      <alignment horizontal="left"/>
    </xf>
    <xf numFmtId="0" fontId="24" fillId="0" borderId="1" xfId="4" applyFont="1" applyBorder="1"/>
    <xf numFmtId="0" fontId="20" fillId="0" borderId="1" xfId="1" applyFont="1" applyFill="1" applyBorder="1" applyAlignment="1">
      <alignment horizontal="center"/>
    </xf>
    <xf numFmtId="173" fontId="19" fillId="0" borderId="0" xfId="1" applyNumberFormat="1"/>
    <xf numFmtId="170" fontId="20" fillId="3" borderId="1" xfId="2" applyNumberFormat="1" applyFont="1" applyFill="1" applyBorder="1" applyAlignment="1">
      <alignment horizontal="center"/>
    </xf>
    <xf numFmtId="170" fontId="20" fillId="0" borderId="1" xfId="2" applyNumberFormat="1" applyFont="1" applyBorder="1" applyAlignment="1">
      <alignment horizontal="center"/>
    </xf>
    <xf numFmtId="0" fontId="20" fillId="0" borderId="0" xfId="1" applyFont="1"/>
    <xf numFmtId="0" fontId="19" fillId="0" borderId="0" xfId="1" applyBorder="1"/>
    <xf numFmtId="0" fontId="20" fillId="0" borderId="0" xfId="1" applyFont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78" fontId="3" fillId="2" borderId="3" xfId="0" applyNumberFormat="1" applyFont="1" applyFill="1" applyBorder="1" applyAlignment="1">
      <alignment horizontal="center"/>
    </xf>
    <xf numFmtId="178" fontId="3" fillId="2" borderId="3" xfId="0" applyNumberFormat="1" applyFont="1" applyFill="1" applyBorder="1" applyAlignment="1"/>
    <xf numFmtId="0" fontId="3" fillId="2" borderId="5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>
      <alignment horizontal="left"/>
    </xf>
    <xf numFmtId="0" fontId="9" fillId="2" borderId="3" xfId="0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0" fontId="20" fillId="0" borderId="11" xfId="1" applyFont="1" applyBorder="1" applyAlignment="1">
      <alignment horizontal="center" wrapText="1"/>
    </xf>
    <xf numFmtId="0" fontId="20" fillId="0" borderId="12" xfId="1" applyFont="1" applyBorder="1" applyAlignment="1">
      <alignment horizontal="center" wrapText="1"/>
    </xf>
    <xf numFmtId="0" fontId="20" fillId="0" borderId="8" xfId="1" applyFont="1" applyBorder="1" applyAlignment="1">
      <alignment horizontal="center" wrapText="1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 wrapText="1"/>
    </xf>
    <xf numFmtId="0" fontId="19" fillId="0" borderId="0" xfId="1" applyAlignment="1">
      <alignment horizontal="center" wrapText="1"/>
    </xf>
    <xf numFmtId="0" fontId="20" fillId="0" borderId="13" xfId="1" applyFont="1" applyBorder="1" applyAlignment="1">
      <alignment horizontal="center" wrapText="1"/>
    </xf>
    <xf numFmtId="0" fontId="20" fillId="0" borderId="9" xfId="1" applyFont="1" applyBorder="1" applyAlignment="1">
      <alignment horizontal="center" wrapText="1"/>
    </xf>
    <xf numFmtId="0" fontId="20" fillId="0" borderId="10" xfId="1" applyFont="1" applyBorder="1" applyAlignment="1">
      <alignment horizontal="center" wrapText="1"/>
    </xf>
    <xf numFmtId="166" fontId="14" fillId="0" borderId="1" xfId="0" applyNumberFormat="1" applyFont="1" applyBorder="1" applyAlignment="1">
      <alignment horizontal="center" vertical="center"/>
    </xf>
    <xf numFmtId="167" fontId="14" fillId="0" borderId="1" xfId="0" applyNumberFormat="1" applyFont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wrapText="1"/>
    </xf>
    <xf numFmtId="0" fontId="20" fillId="0" borderId="0" xfId="3" applyFont="1" applyBorder="1"/>
    <xf numFmtId="0" fontId="31" fillId="0" borderId="0" xfId="3" applyNumberFormat="1" applyFont="1" applyBorder="1" applyAlignment="1">
      <alignment horizontal="center" wrapText="1"/>
    </xf>
    <xf numFmtId="0" fontId="26" fillId="0" borderId="0" xfId="7" applyNumberFormat="1" applyAlignment="1">
      <alignment wrapText="1"/>
    </xf>
    <xf numFmtId="0" fontId="26" fillId="2" borderId="0" xfId="7" applyFill="1" applyAlignment="1">
      <alignment horizontal="center"/>
    </xf>
    <xf numFmtId="0" fontId="26" fillId="0" borderId="0" xfId="7"/>
    <xf numFmtId="0" fontId="31" fillId="0" borderId="0" xfId="3" applyFont="1" applyBorder="1"/>
    <xf numFmtId="0" fontId="32" fillId="0" borderId="0" xfId="3" applyFont="1" applyBorder="1" applyAlignment="1">
      <alignment horizontal="right" vertical="center"/>
    </xf>
    <xf numFmtId="0" fontId="20" fillId="0" borderId="1" xfId="3" applyFont="1" applyBorder="1" applyAlignment="1">
      <alignment horizontal="center"/>
    </xf>
    <xf numFmtId="0" fontId="31" fillId="0" borderId="1" xfId="3" applyFont="1" applyBorder="1" applyAlignment="1">
      <alignment horizontal="center"/>
    </xf>
    <xf numFmtId="0" fontId="31" fillId="0" borderId="1" xfId="3" applyFont="1" applyBorder="1" applyAlignment="1">
      <alignment horizontal="right" vertical="center" wrapText="1"/>
    </xf>
    <xf numFmtId="0" fontId="20" fillId="0" borderId="1" xfId="3" applyFont="1" applyBorder="1"/>
    <xf numFmtId="0" fontId="31" fillId="0" borderId="1" xfId="3" applyFont="1" applyBorder="1" applyAlignment="1">
      <alignment horizontal="right" vertical="center"/>
    </xf>
    <xf numFmtId="0" fontId="31" fillId="0" borderId="1" xfId="1" applyFont="1" applyBorder="1" applyAlignment="1">
      <alignment horizontal="center"/>
    </xf>
    <xf numFmtId="0" fontId="31" fillId="0" borderId="1" xfId="1" applyFont="1" applyBorder="1"/>
    <xf numFmtId="178" fontId="31" fillId="0" borderId="1" xfId="127" applyNumberFormat="1" applyFont="1" applyBorder="1"/>
    <xf numFmtId="178" fontId="31" fillId="0" borderId="1" xfId="127" applyNumberFormat="1" applyFont="1" applyBorder="1" applyAlignment="1">
      <alignment horizontal="right" vertical="center"/>
    </xf>
    <xf numFmtId="178" fontId="20" fillId="0" borderId="1" xfId="127" applyNumberFormat="1" applyFont="1" applyBorder="1"/>
    <xf numFmtId="178" fontId="20" fillId="0" borderId="1" xfId="3" applyNumberFormat="1" applyFont="1" applyBorder="1" applyAlignment="1">
      <alignment horizontal="right" vertical="center"/>
    </xf>
    <xf numFmtId="178" fontId="20" fillId="0" borderId="1" xfId="127" applyNumberFormat="1" applyFont="1" applyBorder="1" applyAlignment="1">
      <alignment horizontal="right" vertical="center"/>
    </xf>
    <xf numFmtId="0" fontId="20" fillId="0" borderId="1" xfId="1" applyFont="1" applyBorder="1" applyAlignment="1">
      <alignment wrapText="1"/>
    </xf>
    <xf numFmtId="178" fontId="31" fillId="2" borderId="1" xfId="127" applyNumberFormat="1" applyFont="1" applyFill="1" applyBorder="1"/>
    <xf numFmtId="178" fontId="31" fillId="2" borderId="1" xfId="127" applyNumberFormat="1" applyFont="1" applyFill="1" applyBorder="1" applyAlignment="1">
      <alignment horizontal="right" vertical="center"/>
    </xf>
    <xf numFmtId="0" fontId="16" fillId="0" borderId="16" xfId="3" applyFont="1" applyBorder="1" applyAlignment="1">
      <alignment horizontal="center" wrapText="1"/>
    </xf>
    <xf numFmtId="0" fontId="26" fillId="0" borderId="15" xfId="7" applyBorder="1" applyAlignment="1">
      <alignment wrapText="1"/>
    </xf>
    <xf numFmtId="0" fontId="26" fillId="0" borderId="17" xfId="7" applyBorder="1" applyAlignment="1">
      <alignment wrapText="1"/>
    </xf>
    <xf numFmtId="0" fontId="16" fillId="0" borderId="9" xfId="3" applyFont="1" applyBorder="1" applyAlignment="1">
      <alignment horizontal="center"/>
    </xf>
    <xf numFmtId="0" fontId="26" fillId="0" borderId="10" xfId="7" applyBorder="1" applyAlignment="1"/>
    <xf numFmtId="0" fontId="26" fillId="0" borderId="14" xfId="7" applyBorder="1" applyAlignment="1"/>
    <xf numFmtId="178" fontId="20" fillId="0" borderId="1" xfId="127" applyNumberFormat="1" applyFont="1" applyBorder="1" applyAlignment="1">
      <alignment horizontal="center"/>
    </xf>
    <xf numFmtId="178" fontId="14" fillId="0" borderId="1" xfId="127" applyNumberFormat="1" applyFont="1" applyBorder="1"/>
    <xf numFmtId="178" fontId="14" fillId="0" borderId="1" xfId="127" applyNumberFormat="1" applyFont="1" applyBorder="1" applyAlignment="1">
      <alignment horizontal="right" vertical="center"/>
    </xf>
    <xf numFmtId="178" fontId="16" fillId="0" borderId="1" xfId="127" applyNumberFormat="1" applyFont="1" applyBorder="1"/>
    <xf numFmtId="178" fontId="16" fillId="0" borderId="1" xfId="127" applyNumberFormat="1" applyFont="1" applyBorder="1" applyAlignment="1">
      <alignment horizontal="right" vertical="center"/>
    </xf>
    <xf numFmtId="178" fontId="16" fillId="0" borderId="9" xfId="127" applyNumberFormat="1" applyFont="1" applyBorder="1" applyAlignment="1">
      <alignment horizontal="center"/>
    </xf>
    <xf numFmtId="178" fontId="0" fillId="0" borderId="10" xfId="127" applyNumberFormat="1" applyFont="1" applyBorder="1" applyAlignment="1"/>
    <xf numFmtId="178" fontId="0" fillId="0" borderId="14" xfId="127" applyNumberFormat="1" applyFont="1" applyBorder="1" applyAlignment="1"/>
    <xf numFmtId="178" fontId="24" fillId="3" borderId="1" xfId="127" applyNumberFormat="1" applyFont="1" applyFill="1" applyBorder="1" applyAlignment="1">
      <alignment horizontal="right" vertical="center"/>
    </xf>
    <xf numFmtId="178" fontId="20" fillId="0" borderId="1" xfId="127" applyNumberFormat="1" applyFont="1" applyBorder="1" applyAlignment="1">
      <alignment horizontal="right"/>
    </xf>
    <xf numFmtId="178" fontId="14" fillId="2" borderId="1" xfId="127" applyNumberFormat="1" applyFont="1" applyFill="1" applyBorder="1" applyAlignment="1">
      <alignment horizontal="right" vertical="center"/>
    </xf>
    <xf numFmtId="178" fontId="14" fillId="0" borderId="1" xfId="127" applyNumberFormat="1" applyFont="1" applyBorder="1" applyAlignment="1">
      <alignment wrapText="1"/>
    </xf>
    <xf numFmtId="178" fontId="14" fillId="0" borderId="1" xfId="127" applyNumberFormat="1" applyFont="1" applyBorder="1" applyAlignment="1">
      <alignment horizontal="left"/>
    </xf>
    <xf numFmtId="178" fontId="14" fillId="0" borderId="1" xfId="127" applyNumberFormat="1" applyFont="1" applyBorder="1" applyAlignment="1">
      <alignment horizontal="right"/>
    </xf>
    <xf numFmtId="178" fontId="19" fillId="0" borderId="1" xfId="127" applyNumberFormat="1" applyBorder="1"/>
    <xf numFmtId="178" fontId="33" fillId="0" borderId="1" xfId="127" applyNumberFormat="1" applyFont="1" applyFill="1" applyBorder="1"/>
    <xf numFmtId="178" fontId="19" fillId="0" borderId="0" xfId="127" applyNumberFormat="1" applyBorder="1"/>
    <xf numFmtId="178" fontId="33" fillId="0" borderId="0" xfId="127" applyNumberFormat="1" applyFont="1" applyFill="1" applyBorder="1"/>
    <xf numFmtId="178" fontId="33" fillId="0" borderId="0" xfId="127" applyNumberFormat="1" applyFont="1" applyBorder="1" applyAlignment="1">
      <alignment horizontal="right" vertical="center"/>
    </xf>
    <xf numFmtId="0" fontId="33" fillId="0" borderId="0" xfId="3" applyFont="1" applyFill="1" applyBorder="1"/>
    <xf numFmtId="178" fontId="33" fillId="0" borderId="0" xfId="3" applyNumberFormat="1" applyFont="1" applyFill="1" applyBorder="1"/>
    <xf numFmtId="164" fontId="33" fillId="0" borderId="0" xfId="127" applyNumberFormat="1" applyFont="1" applyBorder="1" applyAlignment="1">
      <alignment horizontal="right" vertical="center"/>
    </xf>
    <xf numFmtId="0" fontId="26" fillId="0" borderId="0" xfId="7" applyAlignment="1">
      <alignment horizontal="right" vertical="center"/>
    </xf>
  </cellXfs>
  <cellStyles count="148">
    <cellStyle name="Контрольная ячейка 2" xfId="5"/>
    <cellStyle name="Обычный" xfId="0" builtinId="0"/>
    <cellStyle name="Обычный 10" xfId="6"/>
    <cellStyle name="Обычный 10 2" xfId="7"/>
    <cellStyle name="Обычный 11" xfId="8"/>
    <cellStyle name="Обычный 12" xfId="9"/>
    <cellStyle name="Обычный 13" xfId="10"/>
    <cellStyle name="Обычный 13 2" xfId="11"/>
    <cellStyle name="Обычный 14" xfId="12"/>
    <cellStyle name="Обычный 15" xfId="13"/>
    <cellStyle name="Обычный 16" xfId="14"/>
    <cellStyle name="Обычный 17" xfId="15"/>
    <cellStyle name="Обычный 17 2" xfId="16"/>
    <cellStyle name="Обычный 17 2 2" xfId="17"/>
    <cellStyle name="Обычный 17 3" xfId="18"/>
    <cellStyle name="Обычный 18" xfId="19"/>
    <cellStyle name="Обычный 18 2" xfId="20"/>
    <cellStyle name="Обычный 19" xfId="21"/>
    <cellStyle name="Обычный 2" xfId="22"/>
    <cellStyle name="Обычный 2 2" xfId="1"/>
    <cellStyle name="Обычный 2 3" xfId="23"/>
    <cellStyle name="Обычный 2 4" xfId="24"/>
    <cellStyle name="Обычный 2 5" xfId="25"/>
    <cellStyle name="Обычный 20" xfId="26"/>
    <cellStyle name="Обычный 20 2" xfId="27"/>
    <cellStyle name="Обычный 21" xfId="28"/>
    <cellStyle name="Обычный 21 2" xfId="29"/>
    <cellStyle name="Обычный 21 2 2" xfId="30"/>
    <cellStyle name="Обычный 21 3" xfId="31"/>
    <cellStyle name="Обычный 21 3 2" xfId="32"/>
    <cellStyle name="Обычный 21 3 2 2" xfId="33"/>
    <cellStyle name="Обычный 21 3 2 3" xfId="139"/>
    <cellStyle name="Обычный 21 3 3" xfId="34"/>
    <cellStyle name="Обычный 21 4" xfId="35"/>
    <cellStyle name="Обычный 22" xfId="36"/>
    <cellStyle name="Обычный 22 2" xfId="37"/>
    <cellStyle name="Обычный 23" xfId="38"/>
    <cellStyle name="Обычный 23 2" xfId="39"/>
    <cellStyle name="Обычный 24" xfId="40"/>
    <cellStyle name="Обычный 24 2" xfId="41"/>
    <cellStyle name="Обычный 25" xfId="42"/>
    <cellStyle name="Обычный 25 2" xfId="43"/>
    <cellStyle name="Обычный 26" xfId="44"/>
    <cellStyle name="Обычный 26 2" xfId="45"/>
    <cellStyle name="Обычный 27" xfId="46"/>
    <cellStyle name="Обычный 27 2" xfId="47"/>
    <cellStyle name="Обычный 28" xfId="48"/>
    <cellStyle name="Обычный 28 2" xfId="49"/>
    <cellStyle name="Обычный 29" xfId="50"/>
    <cellStyle name="Обычный 29 2" xfId="51"/>
    <cellStyle name="Обычный 29 2 2" xfId="52"/>
    <cellStyle name="Обычный 29 2 2 2" xfId="53"/>
    <cellStyle name="Обычный 29 2 2 3" xfId="140"/>
    <cellStyle name="Обычный 29 2 3" xfId="54"/>
    <cellStyle name="Обычный 29 3" xfId="55"/>
    <cellStyle name="Обычный 3" xfId="56"/>
    <cellStyle name="Обычный 3 2" xfId="57"/>
    <cellStyle name="Обычный 30" xfId="58"/>
    <cellStyle name="Обычный 31" xfId="59"/>
    <cellStyle name="Обычный 31 2" xfId="60"/>
    <cellStyle name="Обычный 31 2 2" xfId="61"/>
    <cellStyle name="Обычный 31 3" xfId="62"/>
    <cellStyle name="Обычный 32" xfId="63"/>
    <cellStyle name="Обычный 32 2" xfId="64"/>
    <cellStyle name="Обычный 33" xfId="65"/>
    <cellStyle name="Обычный 34" xfId="66"/>
    <cellStyle name="Обычный 34 2" xfId="67"/>
    <cellStyle name="Обычный 34 2 2" xfId="68"/>
    <cellStyle name="Обычный 34 3" xfId="69"/>
    <cellStyle name="Обычный 35" xfId="70"/>
    <cellStyle name="Обычный 35 2" xfId="71"/>
    <cellStyle name="Обычный 36" xfId="72"/>
    <cellStyle name="Обычный 36 2" xfId="73"/>
    <cellStyle name="Обычный 37" xfId="74"/>
    <cellStyle name="Обычный 38" xfId="75"/>
    <cellStyle name="Обычный 38 2" xfId="76"/>
    <cellStyle name="Обычный 39" xfId="77"/>
    <cellStyle name="Обычный 39 2" xfId="78"/>
    <cellStyle name="Обычный 4" xfId="79"/>
    <cellStyle name="Обычный 40" xfId="80"/>
    <cellStyle name="Обычный 40 2" xfId="81"/>
    <cellStyle name="Обычный 41" xfId="82"/>
    <cellStyle name="Обычный 41 2" xfId="83"/>
    <cellStyle name="Обычный 42" xfId="84"/>
    <cellStyle name="Обычный 42 2" xfId="85"/>
    <cellStyle name="Обычный 43" xfId="86"/>
    <cellStyle name="Обычный 43 2" xfId="87"/>
    <cellStyle name="Обычный 44" xfId="88"/>
    <cellStyle name="Обычный 44 2" xfId="89"/>
    <cellStyle name="Обычный 45" xfId="90"/>
    <cellStyle name="Обычный 46" xfId="91"/>
    <cellStyle name="Обычный 47" xfId="92"/>
    <cellStyle name="Обычный 48" xfId="93"/>
    <cellStyle name="Обычный 49" xfId="94"/>
    <cellStyle name="Обычный 5" xfId="95"/>
    <cellStyle name="Обычный 50" xfId="96"/>
    <cellStyle name="Обычный 51" xfId="97"/>
    <cellStyle name="Обычный 52" xfId="98"/>
    <cellStyle name="Обычный 53" xfId="99"/>
    <cellStyle name="Обычный 54" xfId="100"/>
    <cellStyle name="Обычный 55" xfId="101"/>
    <cellStyle name="Обычный 56" xfId="102"/>
    <cellStyle name="Обычный 57" xfId="103"/>
    <cellStyle name="Обычный 58" xfId="104"/>
    <cellStyle name="Обычный 59" xfId="105"/>
    <cellStyle name="Обычный 6" xfId="106"/>
    <cellStyle name="Обычный 60" xfId="107"/>
    <cellStyle name="Обычный 61" xfId="108"/>
    <cellStyle name="Обычный 62" xfId="109"/>
    <cellStyle name="Обычный 63" xfId="110"/>
    <cellStyle name="Обычный 64" xfId="111"/>
    <cellStyle name="Обычный 65" xfId="112"/>
    <cellStyle name="Обычный 66" xfId="113"/>
    <cellStyle name="Обычный 67" xfId="114"/>
    <cellStyle name="Обычный 68" xfId="115"/>
    <cellStyle name="Обычный 69" xfId="141"/>
    <cellStyle name="Обычный 7" xfId="116"/>
    <cellStyle name="Обычный 70" xfId="142"/>
    <cellStyle name="Обычный 71" xfId="143"/>
    <cellStyle name="Обычный 72" xfId="144"/>
    <cellStyle name="Обычный 73" xfId="145"/>
    <cellStyle name="Обычный 74" xfId="146"/>
    <cellStyle name="Обычный 75" xfId="147"/>
    <cellStyle name="Обычный 8" xfId="117"/>
    <cellStyle name="Обычный 9" xfId="118"/>
    <cellStyle name="Обычный_3МДБ" xfId="4"/>
    <cellStyle name="Обычный_4ГМдбдоп" xfId="3"/>
    <cellStyle name="Примечание 2" xfId="119"/>
    <cellStyle name="Примечание 4" xfId="120"/>
    <cellStyle name="Процентный 2" xfId="121"/>
    <cellStyle name="Финансовый [0] 2" xfId="122"/>
    <cellStyle name="Финансовый [0] 2 2" xfId="123"/>
    <cellStyle name="Финансовый [0] 3" xfId="124"/>
    <cellStyle name="Финансовый 10" xfId="125"/>
    <cellStyle name="Финансовый 10 2" xfId="126"/>
    <cellStyle name="Финансовый 10 3" xfId="127"/>
    <cellStyle name="Финансовый 10 3 2" xfId="128"/>
    <cellStyle name="Финансовый 11" xfId="129"/>
    <cellStyle name="Финансовый 12" xfId="130"/>
    <cellStyle name="Финансовый 2" xfId="131"/>
    <cellStyle name="Финансовый 2 2" xfId="2"/>
    <cellStyle name="Финансовый 3" xfId="132"/>
    <cellStyle name="Финансовый 4" xfId="133"/>
    <cellStyle name="Финансовый 5" xfId="134"/>
    <cellStyle name="Финансовый 6" xfId="135"/>
    <cellStyle name="Финансовый 7" xfId="136"/>
    <cellStyle name="Финансовый 8" xfId="137"/>
    <cellStyle name="Финансовый 9" xfId="1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59;&#1051;&#1052;&#1048;&#1056;&#1040;%202021%20&#1049;&#1048;&#1051;/&#1057;&#1090;&#1072;&#1090;%20&#1093;&#1080;&#1089;&#1086;&#1073;&#1086;&#1090;&#1083;&#1072;&#1088;&#1080;%202021/1-&#1084;&#1086;&#1083;&#1080;&#1103;%20&#1096;&#1072;&#1082;&#1083;&#1080;%20&#1073;&#1080;&#1083;&#1072;&#1085;&#1082;&#1072;.xm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44;&#1041;%202026%20&#1075;&#1086;&#1076;%202(&#1040;&#1074;&#1090;&#1086;&#1089;&#1086;&#1093;&#1088;&#1072;&#1085;&#1077;&#1085;&#1085;&#1099;&#1081;)%20(&#1040;&#1074;&#1090;&#1086;&#1089;&#1086;&#1093;&#1088;&#1072;&#1085;&#1077;&#1085;&#1085;&#1099;&#1081;)%20(&#1040;&#1074;&#1090;&#1086;&#1089;&#1086;&#1093;&#1088;&#1072;&#1085;&#1077;&#1085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Лист5"/>
      <sheetName val="Лист6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 (4)"/>
      <sheetName val="Лист2 (3)"/>
      <sheetName val="Лист9"/>
      <sheetName val="Лист2 (2)"/>
      <sheetName val="за 1 кв (2)"/>
      <sheetName val="9410,9420,9430"/>
      <sheetName val="ж.о10  (2)"/>
      <sheetName val="о,в 6010  (2)"/>
      <sheetName val="об.в.6990"/>
      <sheetName val="3110"/>
      <sheetName val="о,в 6991"/>
      <sheetName val="о,баланс (2)"/>
      <sheetName val="март"/>
      <sheetName val="февраль"/>
      <sheetName val="январь"/>
      <sheetName val="Лист1 (2)"/>
      <sheetName val="Рег накл (2)"/>
      <sheetName val="Маълум 2025"/>
      <sheetName val="св2026"/>
      <sheetName val="Маълум 2026"/>
      <sheetName val="ж,о2сентябрь"/>
      <sheetName val="ж,о1  (2)"/>
      <sheetName val="Клик"/>
      <sheetName val="6992"/>
      <sheetName val="Лист4"/>
      <sheetName val="Лист1"/>
      <sheetName val="Бизнес режа 2026"/>
      <sheetName val="Бизнес режа за 1 кв 26)"/>
      <sheetName val="Лист3"/>
      <sheetName val="за 1 кв"/>
      <sheetName val="Бизнес на 1,04"/>
      <sheetName val="Лист7"/>
      <sheetName val="Лист8"/>
      <sheetName val="Лист2"/>
      <sheetName val="Лист5"/>
      <sheetName val="Лист6"/>
      <sheetName val="о,б на 1,04,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view="pageBreakPreview" topLeftCell="A45" zoomScaleNormal="100" zoomScaleSheetLayoutView="100" workbookViewId="0">
      <selection activeCell="C60" sqref="C60"/>
    </sheetView>
  </sheetViews>
  <sheetFormatPr defaultRowHeight="15"/>
  <cols>
    <col min="1" max="1" width="8.6640625" style="139" customWidth="1"/>
    <col min="2" max="2" width="74.1640625" style="139" customWidth="1"/>
    <col min="3" max="3" width="22.5" style="139" customWidth="1"/>
    <col min="4" max="4" width="19.5" style="185" customWidth="1"/>
    <col min="5" max="16384" width="9.33203125" style="139"/>
  </cols>
  <sheetData>
    <row r="1" spans="1:4" ht="15.75">
      <c r="A1" s="135"/>
      <c r="B1" s="136" t="s">
        <v>239</v>
      </c>
      <c r="C1" s="137"/>
      <c r="D1" s="137"/>
    </row>
    <row r="2" spans="1:4" ht="15.75">
      <c r="A2" s="135"/>
      <c r="B2" s="140"/>
      <c r="C2" s="140"/>
      <c r="D2" s="141"/>
    </row>
    <row r="3" spans="1:4" ht="26.25" customHeight="1">
      <c r="A3" s="142" t="s">
        <v>189</v>
      </c>
      <c r="B3" s="143" t="s">
        <v>240</v>
      </c>
      <c r="C3" s="143" t="s">
        <v>241</v>
      </c>
      <c r="D3" s="144" t="s">
        <v>242</v>
      </c>
    </row>
    <row r="4" spans="1:4" ht="15.75">
      <c r="A4" s="145"/>
      <c r="B4" s="143" t="s">
        <v>243</v>
      </c>
      <c r="C4" s="143"/>
      <c r="D4" s="146"/>
    </row>
    <row r="5" spans="1:4" ht="15.75">
      <c r="A5" s="147">
        <v>1</v>
      </c>
      <c r="B5" s="148" t="s">
        <v>244</v>
      </c>
      <c r="C5" s="149">
        <f>C6+C7+C8+C13</f>
        <v>1700178179</v>
      </c>
      <c r="D5" s="150">
        <f>D6++D7+D8+D12+D13</f>
        <v>1700178.179</v>
      </c>
    </row>
    <row r="6" spans="1:4" ht="15.75">
      <c r="A6" s="80">
        <v>1</v>
      </c>
      <c r="B6" s="78" t="s">
        <v>245</v>
      </c>
      <c r="C6" s="151">
        <f>704290000</f>
        <v>704290000</v>
      </c>
      <c r="D6" s="152">
        <f>C6/1000</f>
        <v>704290</v>
      </c>
    </row>
    <row r="7" spans="1:4" ht="15.75">
      <c r="A7" s="80">
        <v>2</v>
      </c>
      <c r="B7" s="78" t="s">
        <v>246</v>
      </c>
      <c r="C7" s="151">
        <f>341175032-3602432-432291</f>
        <v>337140309</v>
      </c>
      <c r="D7" s="152">
        <f>C7/1000</f>
        <v>337140.30900000001</v>
      </c>
    </row>
    <row r="8" spans="1:4" ht="15.75">
      <c r="A8" s="80">
        <v>3</v>
      </c>
      <c r="B8" s="78" t="s">
        <v>247</v>
      </c>
      <c r="C8" s="151">
        <f>C9+C10+C11+C12</f>
        <v>645248000</v>
      </c>
      <c r="D8" s="153">
        <f>D9+D10+D11</f>
        <v>98930</v>
      </c>
    </row>
    <row r="9" spans="1:4" ht="15.75">
      <c r="A9" s="80">
        <v>3.1</v>
      </c>
      <c r="B9" s="78" t="s">
        <v>248</v>
      </c>
      <c r="C9" s="151">
        <v>28300000</v>
      </c>
      <c r="D9" s="152">
        <f t="shared" ref="D9:D13" si="0">C9/1000</f>
        <v>28300</v>
      </c>
    </row>
    <row r="10" spans="1:4" ht="15.75">
      <c r="A10" s="80">
        <v>3.2</v>
      </c>
      <c r="B10" s="78" t="s">
        <v>249</v>
      </c>
      <c r="C10" s="151">
        <v>42060000</v>
      </c>
      <c r="D10" s="152">
        <f t="shared" si="0"/>
        <v>42060</v>
      </c>
    </row>
    <row r="11" spans="1:4" ht="32.25" customHeight="1">
      <c r="A11" s="80">
        <v>3.3</v>
      </c>
      <c r="B11" s="154" t="s">
        <v>250</v>
      </c>
      <c r="C11" s="151">
        <v>28570000</v>
      </c>
      <c r="D11" s="152">
        <f t="shared" si="0"/>
        <v>28570</v>
      </c>
    </row>
    <row r="12" spans="1:4" ht="16.5" customHeight="1">
      <c r="A12" s="80">
        <v>3.4</v>
      </c>
      <c r="B12" s="154" t="s">
        <v>251</v>
      </c>
      <c r="C12" s="151">
        <f>546189000+129000</f>
        <v>546318000</v>
      </c>
      <c r="D12" s="152">
        <f t="shared" si="0"/>
        <v>546318</v>
      </c>
    </row>
    <row r="13" spans="1:4" s="138" customFormat="1" ht="15.75">
      <c r="A13" s="80">
        <v>4</v>
      </c>
      <c r="B13" s="78" t="s">
        <v>252</v>
      </c>
      <c r="C13" s="151">
        <v>13499870</v>
      </c>
      <c r="D13" s="152">
        <f t="shared" si="0"/>
        <v>13499.87</v>
      </c>
    </row>
    <row r="14" spans="1:4" s="138" customFormat="1" ht="15.75">
      <c r="A14" s="78"/>
      <c r="B14" s="148" t="s">
        <v>253</v>
      </c>
      <c r="C14" s="149">
        <f>C5/1.12*0.12</f>
        <v>182161947.74999997</v>
      </c>
      <c r="D14" s="150">
        <f>D5/1.12*0.12</f>
        <v>182161.94774999999</v>
      </c>
    </row>
    <row r="15" spans="1:4" s="138" customFormat="1" ht="15.75">
      <c r="A15" s="78"/>
      <c r="B15" s="148" t="s">
        <v>254</v>
      </c>
      <c r="C15" s="155">
        <f>C5-C14</f>
        <v>1518016231.25</v>
      </c>
      <c r="D15" s="156">
        <f>D5-D14</f>
        <v>1518016.23125</v>
      </c>
    </row>
    <row r="16" spans="1:4">
      <c r="A16" s="157" t="s">
        <v>255</v>
      </c>
      <c r="B16" s="158"/>
      <c r="C16" s="158"/>
      <c r="D16" s="159"/>
    </row>
    <row r="17" spans="1:4" ht="15.75">
      <c r="A17" s="160" t="s">
        <v>256</v>
      </c>
      <c r="B17" s="161"/>
      <c r="C17" s="161"/>
      <c r="D17" s="162"/>
    </row>
    <row r="18" spans="1:4" ht="15.75">
      <c r="A18" s="163">
        <v>1</v>
      </c>
      <c r="B18" s="164" t="s">
        <v>257</v>
      </c>
      <c r="C18" s="164">
        <v>304624900</v>
      </c>
      <c r="D18" s="165">
        <f>C18/1000</f>
        <v>304624.90000000002</v>
      </c>
    </row>
    <row r="19" spans="1:4" ht="15.75">
      <c r="A19" s="163">
        <v>2</v>
      </c>
      <c r="B19" s="164" t="s">
        <v>258</v>
      </c>
      <c r="C19" s="164">
        <f>C18*0.12</f>
        <v>36554988</v>
      </c>
      <c r="D19" s="165">
        <f t="shared" ref="D19:D25" si="1">C19/1000</f>
        <v>36554.987999999998</v>
      </c>
    </row>
    <row r="20" spans="1:4" ht="15.75">
      <c r="A20" s="163">
        <v>3</v>
      </c>
      <c r="B20" s="164" t="s">
        <v>259</v>
      </c>
      <c r="C20" s="164">
        <v>35315117.200000003</v>
      </c>
      <c r="D20" s="165">
        <f t="shared" si="1"/>
        <v>35315.117200000001</v>
      </c>
    </row>
    <row r="21" spans="1:4" ht="15.75">
      <c r="A21" s="163">
        <v>4</v>
      </c>
      <c r="B21" s="164" t="s">
        <v>260</v>
      </c>
      <c r="C21" s="164">
        <v>9439500</v>
      </c>
      <c r="D21" s="165">
        <f t="shared" si="1"/>
        <v>9439.5</v>
      </c>
    </row>
    <row r="22" spans="1:4" ht="15.75">
      <c r="A22" s="163">
        <v>5</v>
      </c>
      <c r="B22" s="164" t="s">
        <v>261</v>
      </c>
      <c r="C22" s="164">
        <v>27515597.500000004</v>
      </c>
      <c r="D22" s="165">
        <f t="shared" si="1"/>
        <v>27515.597500000003</v>
      </c>
    </row>
    <row r="23" spans="1:4" ht="15.75">
      <c r="A23" s="163">
        <v>6</v>
      </c>
      <c r="B23" s="164" t="s">
        <v>262</v>
      </c>
      <c r="C23" s="164">
        <v>286900534.13249671</v>
      </c>
      <c r="D23" s="165">
        <f t="shared" si="1"/>
        <v>286900.53413249669</v>
      </c>
    </row>
    <row r="24" spans="1:4" ht="15.75">
      <c r="A24" s="163">
        <v>7</v>
      </c>
      <c r="B24" s="164" t="s">
        <v>263</v>
      </c>
      <c r="C24" s="164">
        <v>760714.29</v>
      </c>
      <c r="D24" s="165">
        <f t="shared" si="1"/>
        <v>760.71429000000001</v>
      </c>
    </row>
    <row r="25" spans="1:4" ht="15.75">
      <c r="A25" s="163">
        <v>8</v>
      </c>
      <c r="B25" s="164" t="s">
        <v>264</v>
      </c>
      <c r="C25" s="164">
        <v>7746500</v>
      </c>
      <c r="D25" s="165">
        <f t="shared" si="1"/>
        <v>7746.5</v>
      </c>
    </row>
    <row r="26" spans="1:4" ht="15.75">
      <c r="A26" s="151"/>
      <c r="B26" s="166" t="s">
        <v>236</v>
      </c>
      <c r="C26" s="166">
        <f>SUM(C18:C25)</f>
        <v>708857851.1224966</v>
      </c>
      <c r="D26" s="167">
        <f>SUM(D18:D25)</f>
        <v>708857.85112249677</v>
      </c>
    </row>
    <row r="27" spans="1:4" ht="15.75">
      <c r="A27" s="168" t="s">
        <v>265</v>
      </c>
      <c r="B27" s="169"/>
      <c r="C27" s="169"/>
      <c r="D27" s="170"/>
    </row>
    <row r="28" spans="1:4" ht="15.75">
      <c r="A28" s="163">
        <v>1</v>
      </c>
      <c r="B28" s="164" t="s">
        <v>257</v>
      </c>
      <c r="C28" s="164">
        <v>149449999</v>
      </c>
      <c r="D28" s="171">
        <f>C28/1000</f>
        <v>149449.99900000001</v>
      </c>
    </row>
    <row r="29" spans="1:4" ht="15.75">
      <c r="A29" s="163">
        <v>2</v>
      </c>
      <c r="B29" s="164" t="s">
        <v>258</v>
      </c>
      <c r="C29" s="164">
        <f>C28*0.12</f>
        <v>17933999.879999999</v>
      </c>
      <c r="D29" s="171">
        <f t="shared" ref="D29:D33" si="2">C29/1000</f>
        <v>17933.999879999999</v>
      </c>
    </row>
    <row r="30" spans="1:4" ht="15.75">
      <c r="A30" s="163">
        <v>3</v>
      </c>
      <c r="B30" s="164" t="s">
        <v>262</v>
      </c>
      <c r="C30" s="164">
        <v>3261350.0999999996</v>
      </c>
      <c r="D30" s="171">
        <f t="shared" si="2"/>
        <v>3261.3500999999997</v>
      </c>
    </row>
    <row r="31" spans="1:4" ht="15.75">
      <c r="A31" s="163">
        <v>4</v>
      </c>
      <c r="B31" s="164" t="s">
        <v>266</v>
      </c>
      <c r="C31" s="164">
        <v>35973.21</v>
      </c>
      <c r="D31" s="171">
        <f t="shared" si="2"/>
        <v>35.973210000000002</v>
      </c>
    </row>
    <row r="32" spans="1:4" ht="15.75">
      <c r="A32" s="163">
        <v>5</v>
      </c>
      <c r="B32" s="164" t="s">
        <v>267</v>
      </c>
      <c r="C32" s="164">
        <v>2800403.2199999997</v>
      </c>
      <c r="D32" s="171">
        <f t="shared" si="2"/>
        <v>2800.4032199999997</v>
      </c>
    </row>
    <row r="33" spans="1:4" ht="15.75">
      <c r="A33" s="163">
        <v>6</v>
      </c>
      <c r="B33" s="164" t="s">
        <v>268</v>
      </c>
      <c r="C33" s="164">
        <v>1337265.17</v>
      </c>
      <c r="D33" s="171">
        <f t="shared" si="2"/>
        <v>1337.2651699999999</v>
      </c>
    </row>
    <row r="34" spans="1:4" ht="15.75">
      <c r="A34" s="151"/>
      <c r="B34" s="166" t="s">
        <v>236</v>
      </c>
      <c r="C34" s="166">
        <f>SUM(C28:C33)</f>
        <v>174818990.57999998</v>
      </c>
      <c r="D34" s="167">
        <f>SUM(D28:D33)</f>
        <v>174818.99058000001</v>
      </c>
    </row>
    <row r="35" spans="1:4" ht="15.75">
      <c r="A35" s="168" t="s">
        <v>269</v>
      </c>
      <c r="B35" s="169"/>
      <c r="C35" s="169"/>
      <c r="D35" s="170"/>
    </row>
    <row r="36" spans="1:4" ht="15.75">
      <c r="A36" s="172">
        <v>1</v>
      </c>
      <c r="B36" s="164" t="s">
        <v>270</v>
      </c>
      <c r="C36" s="164">
        <v>2206119</v>
      </c>
      <c r="D36" s="173">
        <f>C36/1000</f>
        <v>2206.1190000000001</v>
      </c>
    </row>
    <row r="37" spans="1:4" ht="15.75">
      <c r="A37" s="172">
        <v>2</v>
      </c>
      <c r="B37" s="164" t="s">
        <v>231</v>
      </c>
      <c r="C37" s="164">
        <v>11828520</v>
      </c>
      <c r="D37" s="173">
        <f t="shared" ref="D37:D48" si="3">C37/1000</f>
        <v>11828.52</v>
      </c>
    </row>
    <row r="38" spans="1:4" ht="15.75">
      <c r="A38" s="172">
        <v>3</v>
      </c>
      <c r="B38" s="164" t="s">
        <v>272</v>
      </c>
      <c r="C38" s="164">
        <v>965150</v>
      </c>
      <c r="D38" s="173">
        <f t="shared" si="3"/>
        <v>965.15</v>
      </c>
    </row>
    <row r="39" spans="1:4" ht="15.75">
      <c r="A39" s="172">
        <v>4</v>
      </c>
      <c r="B39" s="164" t="s">
        <v>273</v>
      </c>
      <c r="C39" s="164">
        <v>102633724</v>
      </c>
      <c r="D39" s="173">
        <f t="shared" si="3"/>
        <v>102633.724</v>
      </c>
    </row>
    <row r="40" spans="1:4" ht="15.75">
      <c r="A40" s="172">
        <v>5</v>
      </c>
      <c r="B40" s="164" t="s">
        <v>274</v>
      </c>
      <c r="C40" s="164">
        <v>138765696</v>
      </c>
      <c r="D40" s="173">
        <f t="shared" si="3"/>
        <v>138765.696</v>
      </c>
    </row>
    <row r="41" spans="1:4" ht="15.75">
      <c r="A41" s="172">
        <v>6</v>
      </c>
      <c r="B41" s="164" t="s">
        <v>275</v>
      </c>
      <c r="C41" s="164">
        <v>30191305</v>
      </c>
      <c r="D41" s="173">
        <f t="shared" si="3"/>
        <v>30191.305</v>
      </c>
    </row>
    <row r="42" spans="1:4" ht="15.75">
      <c r="A42" s="172">
        <v>7</v>
      </c>
      <c r="B42" s="164" t="s">
        <v>276</v>
      </c>
      <c r="C42" s="164">
        <v>13862552</v>
      </c>
      <c r="D42" s="173">
        <f t="shared" si="3"/>
        <v>13862.552</v>
      </c>
    </row>
    <row r="43" spans="1:4" ht="15.75">
      <c r="A43" s="172">
        <v>8</v>
      </c>
      <c r="B43" s="164" t="s">
        <v>277</v>
      </c>
      <c r="C43" s="164">
        <v>1785714</v>
      </c>
      <c r="D43" s="173">
        <f t="shared" si="3"/>
        <v>1785.7139999999999</v>
      </c>
    </row>
    <row r="44" spans="1:4" ht="15.75">
      <c r="A44" s="172">
        <v>9</v>
      </c>
      <c r="B44" s="164" t="s">
        <v>278</v>
      </c>
      <c r="C44" s="164">
        <v>3285000</v>
      </c>
      <c r="D44" s="173">
        <f t="shared" si="3"/>
        <v>3285</v>
      </c>
    </row>
    <row r="45" spans="1:4" ht="18" customHeight="1">
      <c r="A45" s="172">
        <v>10</v>
      </c>
      <c r="B45" s="164" t="s">
        <v>271</v>
      </c>
      <c r="C45" s="164">
        <v>2964473</v>
      </c>
      <c r="D45" s="173">
        <f t="shared" si="3"/>
        <v>2964.473</v>
      </c>
    </row>
    <row r="46" spans="1:4" ht="18" customHeight="1">
      <c r="A46" s="172">
        <v>11</v>
      </c>
      <c r="B46" s="174" t="s">
        <v>279</v>
      </c>
      <c r="C46" s="164">
        <v>15000000</v>
      </c>
      <c r="D46" s="173">
        <f t="shared" si="3"/>
        <v>15000</v>
      </c>
    </row>
    <row r="47" spans="1:4" ht="18" customHeight="1">
      <c r="A47" s="172">
        <v>12</v>
      </c>
      <c r="B47" s="174" t="s">
        <v>280</v>
      </c>
      <c r="C47" s="164">
        <v>2500000</v>
      </c>
      <c r="D47" s="173">
        <f t="shared" si="3"/>
        <v>2500</v>
      </c>
    </row>
    <row r="48" spans="1:4" ht="18" customHeight="1">
      <c r="A48" s="172">
        <v>13</v>
      </c>
      <c r="B48" s="174" t="s">
        <v>281</v>
      </c>
      <c r="C48" s="164">
        <f>7916438+6314000</f>
        <v>14230438</v>
      </c>
      <c r="D48" s="173">
        <f t="shared" si="3"/>
        <v>14230.438</v>
      </c>
    </row>
    <row r="49" spans="1:4" ht="15" customHeight="1">
      <c r="A49" s="151"/>
      <c r="B49" s="166" t="s">
        <v>236</v>
      </c>
      <c r="C49" s="166">
        <f>SUM(C36:C48)</f>
        <v>340218691</v>
      </c>
      <c r="D49" s="167">
        <f>SUM(D36:D48)</f>
        <v>340218.69100000005</v>
      </c>
    </row>
    <row r="50" spans="1:4" ht="15.75">
      <c r="A50" s="151"/>
      <c r="B50" s="166" t="s">
        <v>282</v>
      </c>
      <c r="C50" s="166">
        <f>C26+C34+C49</f>
        <v>1223895532.7024965</v>
      </c>
      <c r="D50" s="167">
        <f>D26+D34+D49</f>
        <v>1223895.5327024967</v>
      </c>
    </row>
    <row r="51" spans="1:4" ht="15.75">
      <c r="A51" s="151"/>
      <c r="B51" s="175" t="s">
        <v>283</v>
      </c>
      <c r="C51" s="176">
        <v>294120698.94999999</v>
      </c>
      <c r="D51" s="165">
        <f>C51/1000</f>
        <v>294120.69894999999</v>
      </c>
    </row>
    <row r="52" spans="1:4" ht="15.75">
      <c r="A52" s="151"/>
      <c r="B52" s="166" t="s">
        <v>284</v>
      </c>
      <c r="C52" s="176"/>
      <c r="D52" s="165"/>
    </row>
    <row r="53" spans="1:4" ht="15.75">
      <c r="A53" s="177"/>
      <c r="B53" s="178" t="s">
        <v>285</v>
      </c>
      <c r="C53" s="176">
        <f>C15-C50-C51</f>
        <v>-0.40249651670455933</v>
      </c>
      <c r="D53" s="165">
        <f>C53/1000</f>
        <v>-4.0249651670455931E-4</v>
      </c>
    </row>
    <row r="54" spans="1:4" ht="15.75">
      <c r="A54" s="179"/>
      <c r="B54" s="180"/>
      <c r="C54" s="180"/>
      <c r="D54" s="181"/>
    </row>
    <row r="55" spans="1:4" ht="15.75">
      <c r="A55" s="97"/>
      <c r="B55" s="182" t="s">
        <v>286</v>
      </c>
      <c r="C55" s="183"/>
      <c r="D55" s="184"/>
    </row>
  </sheetData>
  <mergeCells count="5">
    <mergeCell ref="B1:D1"/>
    <mergeCell ref="A16:D16"/>
    <mergeCell ref="A17:D17"/>
    <mergeCell ref="A27:D27"/>
    <mergeCell ref="A35:D35"/>
  </mergeCells>
  <pageMargins left="0.9055118110236221" right="0" top="0" bottom="0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view="pageBreakPreview" topLeftCell="A31" zoomScaleNormal="100" zoomScaleSheetLayoutView="100" workbookViewId="0">
      <selection activeCell="A47" sqref="A47:XFD47"/>
    </sheetView>
  </sheetViews>
  <sheetFormatPr defaultRowHeight="12.75"/>
  <cols>
    <col min="1" max="1" width="8.5" style="70" customWidth="1"/>
    <col min="2" max="2" width="52.33203125" style="70" customWidth="1"/>
    <col min="3" max="3" width="21.1640625" style="70" customWidth="1"/>
    <col min="4" max="4" width="20.6640625" style="70" customWidth="1"/>
    <col min="5" max="5" width="13.6640625" style="70" hidden="1" customWidth="1"/>
    <col min="6" max="7" width="15" style="70" hidden="1" customWidth="1"/>
    <col min="8" max="8" width="14.6640625" style="70" hidden="1" customWidth="1"/>
    <col min="9" max="9" width="14" style="70" hidden="1" customWidth="1"/>
    <col min="10" max="10" width="15" style="70" hidden="1" customWidth="1"/>
    <col min="11" max="11" width="14.6640625" style="70" hidden="1" customWidth="1"/>
    <col min="12" max="12" width="16.83203125" style="70" hidden="1" customWidth="1"/>
    <col min="13" max="16384" width="9.33203125" style="70"/>
  </cols>
  <sheetData>
    <row r="1" spans="1:12" ht="15">
      <c r="A1" s="116" t="s">
        <v>185</v>
      </c>
      <c r="B1" s="116"/>
      <c r="C1" s="116"/>
      <c r="D1" s="116"/>
      <c r="E1" s="69"/>
      <c r="F1" s="69"/>
      <c r="G1" s="69"/>
      <c r="H1" s="69"/>
      <c r="I1" s="69"/>
      <c r="J1" s="69"/>
      <c r="K1" s="69"/>
    </row>
    <row r="2" spans="1:12" ht="31.5" customHeight="1">
      <c r="A2" s="117" t="s">
        <v>186</v>
      </c>
      <c r="B2" s="118"/>
      <c r="C2" s="118"/>
      <c r="D2" s="118"/>
      <c r="E2" s="71"/>
      <c r="F2" s="71"/>
      <c r="G2" s="71"/>
      <c r="H2" s="71"/>
      <c r="I2" s="71"/>
      <c r="J2" s="71"/>
      <c r="K2" s="71"/>
      <c r="L2" s="71"/>
    </row>
    <row r="3" spans="1:12" ht="13.5" customHeight="1">
      <c r="A3" s="116" t="s">
        <v>230</v>
      </c>
      <c r="B3" s="116"/>
      <c r="C3" s="116"/>
      <c r="D3" s="116"/>
      <c r="E3" s="69"/>
      <c r="F3" s="69"/>
      <c r="G3" s="69"/>
      <c r="H3" s="69"/>
      <c r="I3" s="69" t="s">
        <v>187</v>
      </c>
      <c r="J3" s="69"/>
      <c r="K3" s="69"/>
    </row>
    <row r="4" spans="1:12" ht="13.5" customHeight="1">
      <c r="A4" s="69"/>
      <c r="B4" s="69"/>
      <c r="C4" s="69"/>
      <c r="D4" s="69" t="s">
        <v>188</v>
      </c>
      <c r="E4" s="69"/>
      <c r="F4" s="69"/>
      <c r="G4" s="69"/>
      <c r="H4" s="69"/>
      <c r="I4" s="69"/>
      <c r="J4" s="69"/>
      <c r="K4" s="69"/>
    </row>
    <row r="5" spans="1:12" ht="17.25" customHeight="1">
      <c r="A5" s="72" t="s">
        <v>189</v>
      </c>
      <c r="B5" s="115" t="s">
        <v>190</v>
      </c>
      <c r="C5" s="120" t="s">
        <v>191</v>
      </c>
      <c r="D5" s="121"/>
      <c r="E5" s="115" t="s">
        <v>192</v>
      </c>
      <c r="F5" s="115"/>
      <c r="G5" s="113" t="s">
        <v>193</v>
      </c>
      <c r="H5" s="114"/>
      <c r="I5" s="115" t="s">
        <v>192</v>
      </c>
      <c r="J5" s="115"/>
    </row>
    <row r="6" spans="1:12" ht="17.25" customHeight="1">
      <c r="A6" s="73"/>
      <c r="B6" s="119"/>
      <c r="C6" s="74" t="s">
        <v>194</v>
      </c>
      <c r="D6" s="75" t="s">
        <v>195</v>
      </c>
      <c r="E6" s="76" t="s">
        <v>194</v>
      </c>
      <c r="F6" s="77" t="s">
        <v>195</v>
      </c>
      <c r="G6" s="77" t="s">
        <v>194</v>
      </c>
      <c r="H6" s="77" t="s">
        <v>195</v>
      </c>
      <c r="I6" s="77" t="s">
        <v>194</v>
      </c>
      <c r="J6" s="77" t="s">
        <v>195</v>
      </c>
      <c r="K6" s="77" t="s">
        <v>195</v>
      </c>
    </row>
    <row r="7" spans="1:12" ht="18.75" customHeight="1">
      <c r="A7" s="78">
        <v>1</v>
      </c>
      <c r="B7" s="78" t="s">
        <v>196</v>
      </c>
      <c r="C7" s="79"/>
      <c r="D7" s="79">
        <v>42310.7</v>
      </c>
      <c r="E7" s="80"/>
      <c r="F7" s="80"/>
      <c r="G7" s="80"/>
      <c r="H7" s="81"/>
      <c r="I7" s="80"/>
      <c r="J7" s="82"/>
      <c r="K7" s="81"/>
      <c r="L7" s="83"/>
    </row>
    <row r="8" spans="1:12" ht="18.75" customHeight="1">
      <c r="A8" s="78">
        <v>2</v>
      </c>
      <c r="B8" s="78" t="s">
        <v>197</v>
      </c>
      <c r="C8" s="79"/>
      <c r="D8" s="79">
        <v>22376.3</v>
      </c>
      <c r="E8" s="80"/>
      <c r="F8" s="80"/>
      <c r="G8" s="80"/>
      <c r="H8" s="81">
        <f>D8</f>
        <v>22376.3</v>
      </c>
      <c r="I8" s="80"/>
      <c r="J8" s="82"/>
      <c r="K8" s="81"/>
      <c r="L8" s="83"/>
    </row>
    <row r="9" spans="1:12" ht="18.75" customHeight="1">
      <c r="A9" s="78">
        <v>3</v>
      </c>
      <c r="B9" s="78" t="s">
        <v>198</v>
      </c>
      <c r="C9" s="79"/>
      <c r="D9" s="79">
        <v>2543</v>
      </c>
      <c r="E9" s="80"/>
      <c r="F9" s="80"/>
      <c r="G9" s="80"/>
      <c r="H9" s="81">
        <f>D9</f>
        <v>2543</v>
      </c>
      <c r="I9" s="80"/>
      <c r="J9" s="82"/>
      <c r="K9" s="81"/>
      <c r="L9" s="83"/>
    </row>
    <row r="10" spans="1:12" ht="18.75" customHeight="1">
      <c r="A10" s="78">
        <v>4</v>
      </c>
      <c r="B10" s="78" t="s">
        <v>199</v>
      </c>
      <c r="C10" s="79"/>
      <c r="D10" s="79">
        <v>2504</v>
      </c>
      <c r="E10" s="80"/>
      <c r="F10" s="80"/>
      <c r="G10" s="80"/>
      <c r="H10" s="81"/>
      <c r="I10" s="80"/>
      <c r="J10" s="82"/>
      <c r="K10" s="81"/>
      <c r="L10" s="83"/>
    </row>
    <row r="11" spans="1:12" ht="18.75" customHeight="1">
      <c r="A11" s="78">
        <v>5</v>
      </c>
      <c r="B11" s="78" t="s">
        <v>200</v>
      </c>
      <c r="C11" s="84">
        <v>31.8</v>
      </c>
      <c r="D11" s="79"/>
      <c r="E11" s="80"/>
      <c r="F11" s="80"/>
      <c r="G11" s="80"/>
      <c r="H11" s="81"/>
      <c r="I11" s="80"/>
      <c r="J11" s="82"/>
      <c r="K11" s="81"/>
      <c r="L11" s="83"/>
    </row>
    <row r="12" spans="1:12" ht="18.75" customHeight="1">
      <c r="A12" s="78">
        <v>6</v>
      </c>
      <c r="B12" s="78" t="s">
        <v>201</v>
      </c>
      <c r="C12" s="84">
        <v>93.7</v>
      </c>
      <c r="D12" s="79"/>
      <c r="E12" s="80"/>
      <c r="F12" s="80"/>
      <c r="G12" s="80"/>
      <c r="H12" s="81"/>
      <c r="I12" s="80"/>
      <c r="J12" s="82"/>
      <c r="K12" s="81"/>
      <c r="L12" s="83"/>
    </row>
    <row r="13" spans="1:12" ht="18.75" customHeight="1">
      <c r="A13" s="78">
        <v>7</v>
      </c>
      <c r="B13" s="78" t="s">
        <v>202</v>
      </c>
      <c r="C13" s="84">
        <v>45</v>
      </c>
      <c r="D13" s="79"/>
      <c r="E13" s="80"/>
      <c r="F13" s="80"/>
      <c r="G13" s="80"/>
      <c r="H13" s="81"/>
      <c r="I13" s="80"/>
      <c r="J13" s="82"/>
      <c r="K13" s="81"/>
      <c r="L13" s="83"/>
    </row>
    <row r="14" spans="1:12" ht="18.75" customHeight="1">
      <c r="A14" s="78">
        <v>8</v>
      </c>
      <c r="B14" s="78" t="s">
        <v>203</v>
      </c>
      <c r="C14" s="79">
        <v>162.19999999999999</v>
      </c>
      <c r="D14" s="79"/>
      <c r="E14" s="80"/>
      <c r="F14" s="80"/>
      <c r="G14" s="80"/>
      <c r="H14" s="81"/>
      <c r="I14" s="80"/>
      <c r="J14" s="82"/>
      <c r="K14" s="81"/>
      <c r="L14" s="83"/>
    </row>
    <row r="15" spans="1:12" ht="18.75" customHeight="1">
      <c r="A15" s="78">
        <v>9</v>
      </c>
      <c r="B15" s="78" t="s">
        <v>204</v>
      </c>
      <c r="C15" s="79"/>
      <c r="D15" s="79">
        <v>248</v>
      </c>
      <c r="E15" s="80"/>
      <c r="F15" s="80"/>
      <c r="G15" s="80"/>
      <c r="H15" s="81"/>
      <c r="I15" s="80"/>
      <c r="J15" s="82"/>
      <c r="K15" s="81"/>
      <c r="L15" s="83"/>
    </row>
    <row r="16" spans="1:12" ht="18.75" customHeight="1">
      <c r="A16" s="78">
        <v>10</v>
      </c>
      <c r="B16" s="78" t="s">
        <v>237</v>
      </c>
      <c r="C16" s="79"/>
      <c r="D16" s="79">
        <v>7087.1</v>
      </c>
      <c r="E16" s="80"/>
      <c r="F16" s="80"/>
      <c r="G16" s="80"/>
      <c r="H16" s="81"/>
      <c r="I16" s="80"/>
      <c r="J16" s="82"/>
      <c r="K16" s="81"/>
      <c r="L16" s="83"/>
    </row>
    <row r="17" spans="1:12" ht="18.75" customHeight="1">
      <c r="A17" s="78">
        <v>11</v>
      </c>
      <c r="B17" s="78" t="s">
        <v>205</v>
      </c>
      <c r="C17" s="79">
        <v>930.4</v>
      </c>
      <c r="D17" s="79"/>
      <c r="E17" s="80"/>
      <c r="F17" s="80"/>
      <c r="G17" s="80"/>
      <c r="H17" s="81"/>
      <c r="I17" s="80"/>
      <c r="J17" s="82"/>
      <c r="K17" s="81"/>
      <c r="L17" s="83"/>
    </row>
    <row r="18" spans="1:12" ht="18.75" customHeight="1">
      <c r="A18" s="78">
        <v>12</v>
      </c>
      <c r="B18" s="78" t="s">
        <v>238</v>
      </c>
      <c r="C18" s="79">
        <v>39498</v>
      </c>
      <c r="D18" s="79"/>
      <c r="E18" s="80"/>
      <c r="F18" s="80"/>
      <c r="G18" s="80"/>
      <c r="H18" s="81"/>
      <c r="I18" s="80"/>
      <c r="J18" s="82"/>
      <c r="K18" s="81"/>
      <c r="L18" s="83"/>
    </row>
    <row r="19" spans="1:12" ht="18.75" customHeight="1">
      <c r="A19" s="78">
        <v>13</v>
      </c>
      <c r="B19" s="85" t="s">
        <v>206</v>
      </c>
      <c r="C19" s="79"/>
      <c r="D19" s="79">
        <v>906810.5</v>
      </c>
      <c r="E19" s="80"/>
      <c r="F19" s="80"/>
      <c r="G19" s="80"/>
      <c r="H19" s="81"/>
      <c r="I19" s="80"/>
      <c r="J19" s="82"/>
      <c r="K19" s="81"/>
      <c r="L19" s="83"/>
    </row>
    <row r="20" spans="1:12" ht="18.75" customHeight="1">
      <c r="A20" s="78">
        <v>14</v>
      </c>
      <c r="B20" s="78" t="s">
        <v>207</v>
      </c>
      <c r="C20" s="79">
        <v>199.7</v>
      </c>
      <c r="D20" s="79"/>
      <c r="E20" s="80"/>
      <c r="F20" s="80"/>
      <c r="G20" s="80"/>
      <c r="H20" s="81"/>
      <c r="I20" s="80"/>
      <c r="J20" s="82"/>
      <c r="K20" s="81"/>
      <c r="L20" s="83"/>
    </row>
    <row r="21" spans="1:12" ht="18.75" customHeight="1">
      <c r="A21" s="78">
        <v>15</v>
      </c>
      <c r="B21" s="78" t="s">
        <v>233</v>
      </c>
      <c r="C21" s="79"/>
      <c r="D21" s="79">
        <v>200</v>
      </c>
      <c r="E21" s="80"/>
      <c r="F21" s="80"/>
      <c r="G21" s="80"/>
      <c r="H21" s="81"/>
      <c r="I21" s="80"/>
      <c r="J21" s="82"/>
      <c r="K21" s="81"/>
      <c r="L21" s="83"/>
    </row>
    <row r="22" spans="1:12" ht="18.75" customHeight="1">
      <c r="A22" s="78">
        <v>16</v>
      </c>
      <c r="B22" s="78" t="s">
        <v>208</v>
      </c>
      <c r="C22" s="79"/>
      <c r="D22" s="79">
        <v>2700</v>
      </c>
      <c r="E22" s="80"/>
      <c r="F22" s="80"/>
      <c r="G22" s="80"/>
      <c r="H22" s="81"/>
      <c r="I22" s="80"/>
      <c r="J22" s="82"/>
      <c r="K22" s="81"/>
      <c r="L22" s="83"/>
    </row>
    <row r="23" spans="1:12" ht="18.75" customHeight="1">
      <c r="A23" s="78">
        <v>17</v>
      </c>
      <c r="B23" s="78" t="s">
        <v>209</v>
      </c>
      <c r="C23" s="79"/>
      <c r="D23" s="79">
        <v>187.5</v>
      </c>
      <c r="E23" s="80"/>
      <c r="F23" s="80"/>
      <c r="G23" s="80"/>
      <c r="H23" s="81"/>
      <c r="I23" s="80"/>
      <c r="J23" s="82"/>
      <c r="K23" s="81"/>
      <c r="L23" s="83"/>
    </row>
    <row r="24" spans="1:12" ht="18.75" customHeight="1">
      <c r="A24" s="78">
        <v>18</v>
      </c>
      <c r="B24" s="78" t="s">
        <v>210</v>
      </c>
      <c r="C24" s="79"/>
      <c r="D24" s="79">
        <v>1000</v>
      </c>
      <c r="E24" s="80"/>
      <c r="F24" s="80"/>
      <c r="G24" s="80"/>
      <c r="H24" s="81"/>
      <c r="I24" s="80"/>
      <c r="J24" s="82"/>
      <c r="K24" s="81"/>
      <c r="L24" s="83"/>
    </row>
    <row r="25" spans="1:12" ht="18.75" customHeight="1">
      <c r="A25" s="78">
        <v>19</v>
      </c>
      <c r="B25" s="78" t="s">
        <v>211</v>
      </c>
      <c r="C25" s="79"/>
      <c r="D25" s="79">
        <v>802.8</v>
      </c>
      <c r="E25" s="80"/>
      <c r="F25" s="80"/>
      <c r="G25" s="80"/>
      <c r="H25" s="81"/>
      <c r="I25" s="80"/>
      <c r="J25" s="82"/>
      <c r="K25" s="81"/>
      <c r="L25" s="83"/>
    </row>
    <row r="26" spans="1:12" ht="18.75" customHeight="1">
      <c r="A26" s="78">
        <v>20</v>
      </c>
      <c r="B26" s="78" t="s">
        <v>232</v>
      </c>
      <c r="C26" s="79">
        <v>200</v>
      </c>
      <c r="D26" s="79"/>
      <c r="E26" s="80"/>
      <c r="F26" s="80"/>
      <c r="G26" s="80"/>
      <c r="H26" s="81"/>
      <c r="I26" s="80"/>
      <c r="J26" s="82"/>
      <c r="K26" s="81"/>
      <c r="L26" s="83"/>
    </row>
    <row r="27" spans="1:12" ht="18.75" customHeight="1">
      <c r="A27" s="78">
        <v>21</v>
      </c>
      <c r="B27" s="78" t="s">
        <v>231</v>
      </c>
      <c r="C27" s="79"/>
      <c r="D27" s="79">
        <v>8000</v>
      </c>
      <c r="E27" s="80"/>
      <c r="F27" s="80"/>
      <c r="G27" s="80"/>
      <c r="H27" s="81"/>
      <c r="I27" s="80"/>
      <c r="J27" s="82"/>
      <c r="K27" s="81"/>
      <c r="L27" s="83"/>
    </row>
    <row r="28" spans="1:12" ht="18.75" customHeight="1">
      <c r="A28" s="78">
        <v>22</v>
      </c>
      <c r="B28" s="78" t="s">
        <v>212</v>
      </c>
      <c r="C28" s="79"/>
      <c r="D28" s="79">
        <v>31501</v>
      </c>
      <c r="E28" s="80"/>
      <c r="F28" s="80"/>
      <c r="G28" s="80"/>
      <c r="H28" s="81"/>
      <c r="I28" s="80"/>
      <c r="J28" s="82"/>
      <c r="K28" s="81"/>
      <c r="L28" s="83"/>
    </row>
    <row r="29" spans="1:12" ht="18.75" customHeight="1">
      <c r="A29" s="78">
        <v>23</v>
      </c>
      <c r="B29" s="78" t="s">
        <v>234</v>
      </c>
      <c r="C29" s="79"/>
      <c r="D29" s="79">
        <v>6848</v>
      </c>
      <c r="E29" s="80"/>
      <c r="F29" s="80"/>
      <c r="G29" s="80"/>
      <c r="H29" s="81">
        <v>96272</v>
      </c>
      <c r="I29" s="80"/>
      <c r="J29" s="82"/>
      <c r="K29" s="81"/>
      <c r="L29" s="83"/>
    </row>
    <row r="30" spans="1:12" ht="18.75" customHeight="1">
      <c r="A30" s="78">
        <v>24</v>
      </c>
      <c r="B30" s="78" t="s">
        <v>213</v>
      </c>
      <c r="C30" s="79"/>
      <c r="D30" s="79">
        <v>4211757</v>
      </c>
      <c r="E30" s="80"/>
      <c r="F30" s="80"/>
      <c r="G30" s="80"/>
      <c r="H30" s="81"/>
      <c r="I30" s="80"/>
      <c r="J30" s="82"/>
      <c r="K30" s="86"/>
      <c r="L30" s="83"/>
    </row>
    <row r="31" spans="1:12" ht="18.75" customHeight="1">
      <c r="A31" s="78">
        <v>25</v>
      </c>
      <c r="B31" s="87" t="s">
        <v>214</v>
      </c>
      <c r="C31" s="79">
        <v>2421605.5</v>
      </c>
      <c r="D31" s="79"/>
      <c r="E31" s="80"/>
      <c r="F31" s="80"/>
      <c r="G31" s="80"/>
      <c r="H31" s="81"/>
      <c r="I31" s="80"/>
      <c r="J31" s="82"/>
      <c r="K31" s="86"/>
      <c r="L31" s="83"/>
    </row>
    <row r="32" spans="1:12" ht="18.75" customHeight="1">
      <c r="A32" s="78">
        <v>26</v>
      </c>
      <c r="B32" s="78" t="s">
        <v>215</v>
      </c>
      <c r="C32" s="79">
        <v>15001.2</v>
      </c>
      <c r="D32" s="79"/>
      <c r="E32" s="80"/>
      <c r="F32" s="80"/>
      <c r="G32" s="80"/>
      <c r="H32" s="81"/>
      <c r="I32" s="80"/>
      <c r="J32" s="82"/>
      <c r="K32" s="86"/>
      <c r="L32" s="83"/>
    </row>
    <row r="33" spans="1:12" ht="18.75" customHeight="1">
      <c r="A33" s="78">
        <v>27</v>
      </c>
      <c r="B33" s="78" t="s">
        <v>216</v>
      </c>
      <c r="C33" s="79"/>
      <c r="D33" s="79">
        <v>1407860</v>
      </c>
      <c r="E33" s="80"/>
      <c r="F33" s="80"/>
      <c r="G33" s="80"/>
      <c r="H33" s="81"/>
      <c r="I33" s="80"/>
      <c r="J33" s="82"/>
      <c r="K33" s="86"/>
      <c r="L33" s="83"/>
    </row>
    <row r="34" spans="1:12" ht="18.75" customHeight="1">
      <c r="A34" s="78">
        <v>28</v>
      </c>
      <c r="B34" s="78" t="s">
        <v>217</v>
      </c>
      <c r="C34" s="79">
        <v>34000.5</v>
      </c>
      <c r="D34" s="79">
        <v>1311968</v>
      </c>
      <c r="E34" s="80"/>
      <c r="F34" s="80"/>
      <c r="G34" s="80"/>
      <c r="H34" s="81">
        <v>5224</v>
      </c>
      <c r="I34" s="80"/>
      <c r="J34" s="82"/>
      <c r="K34" s="89"/>
      <c r="L34" s="83"/>
    </row>
    <row r="35" spans="1:12" ht="18.75" customHeight="1">
      <c r="A35" s="78">
        <v>29</v>
      </c>
      <c r="B35" s="78" t="s">
        <v>218</v>
      </c>
      <c r="C35" s="79"/>
      <c r="D35" s="79">
        <v>35888</v>
      </c>
      <c r="E35" s="80"/>
      <c r="F35" s="80"/>
      <c r="G35" s="80"/>
      <c r="H35" s="81">
        <v>18222</v>
      </c>
      <c r="I35" s="80"/>
      <c r="J35" s="82"/>
      <c r="K35" s="90"/>
      <c r="L35" s="83"/>
    </row>
    <row r="36" spans="1:12" ht="18.75" customHeight="1">
      <c r="A36" s="78">
        <v>30</v>
      </c>
      <c r="B36" s="78" t="s">
        <v>219</v>
      </c>
      <c r="C36" s="79"/>
      <c r="D36" s="79">
        <v>141420</v>
      </c>
      <c r="E36" s="80"/>
      <c r="F36" s="80"/>
      <c r="G36" s="80"/>
      <c r="H36" s="81">
        <f>D36-76527</f>
        <v>64893</v>
      </c>
      <c r="I36" s="80"/>
      <c r="J36" s="82"/>
      <c r="K36" s="91">
        <v>98569</v>
      </c>
      <c r="L36" s="83"/>
    </row>
    <row r="37" spans="1:12" ht="18.75" customHeight="1">
      <c r="A37" s="78">
        <v>31</v>
      </c>
      <c r="B37" s="87" t="s">
        <v>220</v>
      </c>
      <c r="C37" s="79">
        <v>365976</v>
      </c>
      <c r="D37" s="79"/>
      <c r="E37" s="92"/>
      <c r="F37" s="92"/>
      <c r="G37" s="92">
        <v>158100</v>
      </c>
      <c r="H37" s="81"/>
      <c r="I37" s="92"/>
      <c r="J37" s="82"/>
      <c r="K37" s="92"/>
      <c r="L37" s="83"/>
    </row>
    <row r="38" spans="1:12" ht="18.75" customHeight="1">
      <c r="A38" s="78">
        <v>32</v>
      </c>
      <c r="B38" s="87" t="s">
        <v>221</v>
      </c>
      <c r="C38" s="79"/>
      <c r="D38" s="79">
        <v>10483</v>
      </c>
      <c r="E38" s="92"/>
      <c r="F38" s="92"/>
      <c r="G38" s="92"/>
      <c r="H38" s="81"/>
      <c r="I38" s="92"/>
      <c r="J38" s="82"/>
      <c r="K38" s="92"/>
      <c r="L38" s="83"/>
    </row>
    <row r="39" spans="1:12" ht="18.75" customHeight="1">
      <c r="A39" s="78">
        <v>33</v>
      </c>
      <c r="B39" s="87" t="s">
        <v>222</v>
      </c>
      <c r="C39" s="94"/>
      <c r="D39" s="79">
        <v>184170</v>
      </c>
      <c r="E39" s="92"/>
      <c r="F39" s="92"/>
      <c r="G39" s="92"/>
      <c r="H39" s="81"/>
      <c r="I39" s="92"/>
      <c r="J39" s="82"/>
      <c r="K39" s="92"/>
      <c r="L39" s="83"/>
    </row>
    <row r="40" spans="1:12" ht="18.75" customHeight="1">
      <c r="A40" s="78">
        <v>34</v>
      </c>
      <c r="B40" s="78" t="s">
        <v>235</v>
      </c>
      <c r="C40" s="94"/>
      <c r="D40" s="79">
        <v>187861</v>
      </c>
      <c r="E40" s="92"/>
      <c r="F40" s="92"/>
      <c r="G40" s="92"/>
      <c r="H40" s="81">
        <v>148616</v>
      </c>
      <c r="I40" s="92"/>
      <c r="J40" s="82"/>
      <c r="K40" s="92"/>
      <c r="L40" s="83"/>
    </row>
    <row r="41" spans="1:12" ht="18.75" customHeight="1">
      <c r="A41" s="78">
        <v>35</v>
      </c>
      <c r="B41" s="78" t="s">
        <v>223</v>
      </c>
      <c r="C41" s="94">
        <v>10065.299999999999</v>
      </c>
      <c r="D41" s="79"/>
      <c r="E41" s="92"/>
      <c r="F41" s="92"/>
      <c r="G41" s="92"/>
      <c r="H41" s="81"/>
      <c r="I41" s="92"/>
      <c r="J41" s="82"/>
      <c r="K41" s="92"/>
      <c r="L41" s="83"/>
    </row>
    <row r="42" spans="1:12" ht="18.75" customHeight="1">
      <c r="A42" s="78">
        <v>36</v>
      </c>
      <c r="B42" s="78" t="s">
        <v>224</v>
      </c>
      <c r="C42" s="94"/>
      <c r="D42" s="79">
        <v>8416</v>
      </c>
      <c r="E42" s="94">
        <v>8416</v>
      </c>
      <c r="F42" s="94">
        <v>8416</v>
      </c>
      <c r="G42" s="94">
        <v>8416</v>
      </c>
      <c r="H42" s="94">
        <v>8416</v>
      </c>
      <c r="I42" s="94">
        <v>8416</v>
      </c>
      <c r="J42" s="94">
        <v>8416</v>
      </c>
      <c r="K42" s="94">
        <v>8416</v>
      </c>
      <c r="L42" s="94">
        <v>8416</v>
      </c>
    </row>
    <row r="43" spans="1:12" ht="18.75" customHeight="1">
      <c r="A43" s="78"/>
      <c r="B43" s="87" t="s">
        <v>225</v>
      </c>
      <c r="C43" s="95">
        <f>SUM(C7:C42)</f>
        <v>2887809.3</v>
      </c>
      <c r="D43" s="95">
        <f>SUM(D7:D42)</f>
        <v>8534941.9000000004</v>
      </c>
      <c r="E43" s="80">
        <f t="shared" ref="E43:J43" si="0">SUM(E7:E40)</f>
        <v>0</v>
      </c>
      <c r="F43" s="80">
        <f t="shared" si="0"/>
        <v>0</v>
      </c>
      <c r="G43" s="80">
        <f t="shared" si="0"/>
        <v>158100</v>
      </c>
      <c r="H43" s="80">
        <f t="shared" si="0"/>
        <v>358146.3</v>
      </c>
      <c r="I43" s="80">
        <f t="shared" si="0"/>
        <v>0</v>
      </c>
      <c r="J43" s="80">
        <f t="shared" si="0"/>
        <v>0</v>
      </c>
      <c r="K43" s="78">
        <f>K36</f>
        <v>98569</v>
      </c>
      <c r="L43" s="83"/>
    </row>
    <row r="44" spans="1:12" ht="26.25" customHeight="1">
      <c r="B44" s="96" t="s">
        <v>226</v>
      </c>
      <c r="C44" s="96" t="s">
        <v>227</v>
      </c>
      <c r="D44" s="97" t="s">
        <v>120</v>
      </c>
      <c r="E44" s="98"/>
      <c r="F44" s="98"/>
      <c r="G44" s="98"/>
      <c r="H44" s="98"/>
      <c r="I44" s="98"/>
      <c r="J44" s="97"/>
      <c r="K44" s="98"/>
      <c r="L44" s="83"/>
    </row>
    <row r="45" spans="1:12" ht="24" customHeight="1">
      <c r="B45" s="96" t="s">
        <v>228</v>
      </c>
      <c r="C45" s="96" t="s">
        <v>229</v>
      </c>
    </row>
    <row r="46" spans="1:12" ht="15.75" customHeight="1"/>
    <row r="47" spans="1:12">
      <c r="C47" s="88"/>
      <c r="D47" s="88"/>
    </row>
    <row r="53" spans="4:4">
      <c r="D53" s="93"/>
    </row>
  </sheetData>
  <mergeCells count="8">
    <mergeCell ref="G5:H5"/>
    <mergeCell ref="I5:J5"/>
    <mergeCell ref="A1:D1"/>
    <mergeCell ref="A2:D2"/>
    <mergeCell ref="A3:D3"/>
    <mergeCell ref="B5:B6"/>
    <mergeCell ref="C5:D5"/>
    <mergeCell ref="E5:F5"/>
  </mergeCells>
  <pageMargins left="1.1811023622047245" right="0" top="0.23622047244094491" bottom="3.937007874015748E-2" header="0.35433070866141736" footer="0.19685039370078741"/>
  <pageSetup paperSize="9" scale="99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view="pageBreakPreview" topLeftCell="A52" zoomScaleNormal="100" zoomScaleSheetLayoutView="100" workbookViewId="0">
      <selection activeCell="J60" sqref="J60"/>
    </sheetView>
  </sheetViews>
  <sheetFormatPr defaultRowHeight="12.75"/>
  <cols>
    <col min="1" max="1" width="68.33203125" style="1" customWidth="1"/>
    <col min="2" max="2" width="9.33203125" style="1"/>
    <col min="3" max="3" width="17" style="1" customWidth="1"/>
    <col min="4" max="4" width="15.33203125" style="1" customWidth="1"/>
    <col min="5" max="5" width="15.1640625" style="1" customWidth="1"/>
    <col min="6" max="6" width="19.33203125" style="1" customWidth="1"/>
    <col min="7" max="16384" width="9.33203125" style="1"/>
  </cols>
  <sheetData>
    <row r="1" spans="1:6">
      <c r="A1" s="128" t="s">
        <v>21</v>
      </c>
      <c r="B1" s="128" t="s">
        <v>20</v>
      </c>
      <c r="C1" s="128" t="s">
        <v>184</v>
      </c>
      <c r="D1" s="128"/>
      <c r="E1" s="128" t="s">
        <v>183</v>
      </c>
      <c r="F1" s="128"/>
    </row>
    <row r="2" spans="1:6">
      <c r="A2" s="128"/>
      <c r="B2" s="128"/>
      <c r="C2" s="128" t="s">
        <v>182</v>
      </c>
      <c r="D2" s="128"/>
      <c r="E2" s="128" t="s">
        <v>181</v>
      </c>
      <c r="F2" s="128"/>
    </row>
    <row r="3" spans="1:6" ht="25.5">
      <c r="A3" s="128" t="s">
        <v>145</v>
      </c>
      <c r="B3" s="128" t="s">
        <v>144</v>
      </c>
      <c r="C3" s="68" t="s">
        <v>180</v>
      </c>
      <c r="D3" s="68" t="s">
        <v>179</v>
      </c>
      <c r="E3" s="68" t="s">
        <v>180</v>
      </c>
      <c r="F3" s="68" t="s">
        <v>179</v>
      </c>
    </row>
    <row r="4" spans="1:6" ht="25.5">
      <c r="A4" s="128"/>
      <c r="B4" s="128"/>
      <c r="C4" s="68" t="s">
        <v>178</v>
      </c>
      <c r="D4" s="68" t="s">
        <v>177</v>
      </c>
      <c r="E4" s="68" t="s">
        <v>178</v>
      </c>
      <c r="F4" s="68" t="s">
        <v>177</v>
      </c>
    </row>
    <row r="5" spans="1:6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67">
        <v>6</v>
      </c>
    </row>
    <row r="6" spans="1:6" ht="51.75" customHeight="1">
      <c r="A6" s="56" t="s">
        <v>176</v>
      </c>
      <c r="B6" s="66">
        <v>10</v>
      </c>
      <c r="C6" s="65">
        <v>1164088</v>
      </c>
      <c r="D6" s="65"/>
      <c r="E6" s="65">
        <v>1518016</v>
      </c>
      <c r="F6" s="65"/>
    </row>
    <row r="7" spans="1:6" ht="48.75" customHeight="1">
      <c r="A7" s="56" t="s">
        <v>175</v>
      </c>
      <c r="B7" s="66">
        <v>20</v>
      </c>
      <c r="C7" s="65"/>
      <c r="D7" s="65">
        <v>0</v>
      </c>
      <c r="E7" s="65"/>
      <c r="F7" s="65">
        <v>0</v>
      </c>
    </row>
    <row r="8" spans="1:6" ht="51.75" customHeight="1">
      <c r="A8" s="56" t="s">
        <v>174</v>
      </c>
      <c r="B8" s="66">
        <v>30</v>
      </c>
      <c r="C8" s="65">
        <f>C6</f>
        <v>1164088</v>
      </c>
      <c r="D8" s="65"/>
      <c r="E8" s="65">
        <f>E6-F7</f>
        <v>1518016</v>
      </c>
      <c r="F8" s="65"/>
    </row>
    <row r="9" spans="1:6" ht="48.75" customHeight="1">
      <c r="A9" s="56" t="s">
        <v>173</v>
      </c>
      <c r="B9" s="66">
        <v>40</v>
      </c>
      <c r="C9" s="65"/>
      <c r="D9" s="65">
        <f>D10+D11+D12</f>
        <v>1016985</v>
      </c>
      <c r="E9" s="65"/>
      <c r="F9" s="65">
        <f>F10+F11+F12</f>
        <v>1223895</v>
      </c>
    </row>
    <row r="10" spans="1:6" ht="27" customHeight="1">
      <c r="A10" s="56" t="s">
        <v>172</v>
      </c>
      <c r="B10" s="66">
        <v>50</v>
      </c>
      <c r="C10" s="65"/>
      <c r="D10" s="65">
        <v>572810</v>
      </c>
      <c r="E10" s="65"/>
      <c r="F10" s="65">
        <v>708858</v>
      </c>
    </row>
    <row r="11" spans="1:6" ht="25.5" customHeight="1">
      <c r="A11" s="56" t="s">
        <v>171</v>
      </c>
      <c r="B11" s="66">
        <v>60</v>
      </c>
      <c r="C11" s="65"/>
      <c r="D11" s="65">
        <v>131521</v>
      </c>
      <c r="E11" s="65"/>
      <c r="F11" s="65">
        <v>174819</v>
      </c>
    </row>
    <row r="12" spans="1:6" ht="27" customHeight="1">
      <c r="A12" s="56" t="s">
        <v>170</v>
      </c>
      <c r="B12" s="66">
        <v>70</v>
      </c>
      <c r="C12" s="65"/>
      <c r="D12" s="65">
        <v>312654</v>
      </c>
      <c r="E12" s="65"/>
      <c r="F12" s="65">
        <v>340218</v>
      </c>
    </row>
    <row r="13" spans="1:6" ht="48.75" customHeight="1">
      <c r="A13" s="56" t="s">
        <v>169</v>
      </c>
      <c r="B13" s="66">
        <v>80</v>
      </c>
      <c r="C13" s="65"/>
      <c r="D13" s="65"/>
      <c r="E13" s="65"/>
      <c r="F13" s="65"/>
    </row>
    <row r="14" spans="1:6" ht="35.25" customHeight="1">
      <c r="A14" s="56" t="s">
        <v>168</v>
      </c>
      <c r="B14" s="66">
        <v>90</v>
      </c>
      <c r="C14" s="65">
        <v>0</v>
      </c>
      <c r="D14" s="65"/>
      <c r="E14" s="65"/>
      <c r="F14" s="65"/>
    </row>
    <row r="15" spans="1:6" ht="46.5" customHeight="1">
      <c r="A15" s="56" t="s">
        <v>167</v>
      </c>
      <c r="B15" s="55">
        <v>100</v>
      </c>
      <c r="C15" s="65">
        <f>C8-D9+C14</f>
        <v>147103</v>
      </c>
      <c r="D15" s="65"/>
      <c r="E15" s="65">
        <f>E8-F9+E14</f>
        <v>294121</v>
      </c>
      <c r="F15" s="65"/>
    </row>
    <row r="16" spans="1:6" ht="47.25" customHeight="1">
      <c r="A16" s="56" t="s">
        <v>166</v>
      </c>
      <c r="B16" s="55">
        <v>110</v>
      </c>
      <c r="C16" s="65"/>
      <c r="D16" s="65"/>
      <c r="E16" s="65"/>
      <c r="F16" s="65"/>
    </row>
    <row r="17" spans="1:6" ht="37.5" customHeight="1">
      <c r="A17" s="56" t="s">
        <v>165</v>
      </c>
      <c r="B17" s="55">
        <v>120</v>
      </c>
      <c r="C17" s="65"/>
      <c r="D17" s="65"/>
      <c r="E17" s="65"/>
      <c r="F17" s="65"/>
    </row>
    <row r="18" spans="1:6" ht="32.25" customHeight="1">
      <c r="A18" s="56" t="s">
        <v>164</v>
      </c>
      <c r="B18" s="55">
        <v>130</v>
      </c>
      <c r="C18" s="65"/>
      <c r="D18" s="65"/>
      <c r="E18" s="65"/>
      <c r="F18" s="65"/>
    </row>
    <row r="19" spans="1:6" ht="29.25" customHeight="1">
      <c r="A19" s="56" t="s">
        <v>163</v>
      </c>
      <c r="B19" s="55">
        <v>140</v>
      </c>
      <c r="C19" s="65"/>
      <c r="D19" s="65"/>
      <c r="E19" s="65"/>
      <c r="F19" s="65"/>
    </row>
    <row r="20" spans="1:6" ht="25.5" customHeight="1">
      <c r="A20" s="56" t="s">
        <v>162</v>
      </c>
      <c r="B20" s="55">
        <v>150</v>
      </c>
      <c r="C20" s="65"/>
      <c r="D20" s="65"/>
      <c r="E20" s="65"/>
      <c r="F20" s="65"/>
    </row>
    <row r="21" spans="1:6" ht="27.75" customHeight="1">
      <c r="A21" s="56" t="s">
        <v>161</v>
      </c>
      <c r="B21" s="55">
        <v>160</v>
      </c>
      <c r="C21" s="65"/>
      <c r="D21" s="65"/>
      <c r="E21" s="65"/>
      <c r="F21" s="65"/>
    </row>
    <row r="22" spans="1:6" ht="50.25" customHeight="1">
      <c r="A22" s="56" t="s">
        <v>160</v>
      </c>
      <c r="B22" s="55">
        <v>170</v>
      </c>
      <c r="C22" s="65"/>
      <c r="D22" s="65">
        <f>D26</f>
        <v>147103</v>
      </c>
      <c r="E22" s="65"/>
      <c r="F22" s="65">
        <f>F23+F24+F25+F26</f>
        <v>294121</v>
      </c>
    </row>
    <row r="23" spans="1:6" ht="32.25" customHeight="1">
      <c r="A23" s="56" t="s">
        <v>159</v>
      </c>
      <c r="B23" s="55">
        <v>180</v>
      </c>
      <c r="C23" s="65"/>
      <c r="D23" s="65"/>
      <c r="E23" s="65"/>
      <c r="F23" s="65"/>
    </row>
    <row r="24" spans="1:6" ht="45" customHeight="1">
      <c r="A24" s="56" t="s">
        <v>158</v>
      </c>
      <c r="B24" s="55">
        <v>190</v>
      </c>
      <c r="C24" s="65"/>
      <c r="D24" s="65"/>
      <c r="E24" s="65" t="s">
        <v>120</v>
      </c>
      <c r="F24" s="65"/>
    </row>
    <row r="25" spans="1:6" ht="27.75" customHeight="1">
      <c r="A25" s="56" t="s">
        <v>157</v>
      </c>
      <c r="B25" s="55">
        <v>200</v>
      </c>
      <c r="C25" s="65"/>
      <c r="D25" s="65"/>
      <c r="E25" s="65"/>
      <c r="F25" s="65"/>
    </row>
    <row r="26" spans="1:6" ht="30" customHeight="1">
      <c r="A26" s="56" t="s">
        <v>156</v>
      </c>
      <c r="B26" s="55">
        <v>210</v>
      </c>
      <c r="C26" s="65"/>
      <c r="D26" s="65">
        <v>147103</v>
      </c>
      <c r="E26" s="65"/>
      <c r="F26" s="65">
        <v>294121</v>
      </c>
    </row>
    <row r="27" spans="1:6" ht="45" customHeight="1">
      <c r="A27" s="56" t="s">
        <v>155</v>
      </c>
      <c r="B27" s="55">
        <v>220</v>
      </c>
      <c r="C27" s="64">
        <f>C15-D22</f>
        <v>0</v>
      </c>
      <c r="D27" s="64"/>
      <c r="E27" s="64">
        <f>E15-F22</f>
        <v>0</v>
      </c>
      <c r="F27" s="64"/>
    </row>
    <row r="28" spans="1:6" ht="33" customHeight="1">
      <c r="A28" s="56" t="s">
        <v>154</v>
      </c>
      <c r="B28" s="55">
        <v>230</v>
      </c>
      <c r="C28" s="64"/>
      <c r="D28" s="64"/>
      <c r="E28" s="64"/>
      <c r="F28" s="64"/>
    </row>
    <row r="29" spans="1:6" ht="34.5" customHeight="1">
      <c r="A29" s="56" t="s">
        <v>153</v>
      </c>
      <c r="B29" s="55">
        <v>240</v>
      </c>
      <c r="C29" s="64">
        <f>C27-C28</f>
        <v>0</v>
      </c>
      <c r="D29" s="64"/>
      <c r="E29" s="64">
        <f>E27</f>
        <v>0</v>
      </c>
      <c r="F29" s="64"/>
    </row>
    <row r="30" spans="1:6" ht="23.25" customHeight="1">
      <c r="A30" s="56" t="s">
        <v>152</v>
      </c>
      <c r="B30" s="55">
        <v>250</v>
      </c>
      <c r="C30" s="64"/>
      <c r="D30" s="64"/>
      <c r="E30" s="64"/>
      <c r="F30" s="64"/>
    </row>
    <row r="31" spans="1:6" ht="27" customHeight="1">
      <c r="A31" s="56" t="s">
        <v>151</v>
      </c>
      <c r="B31" s="55">
        <v>260</v>
      </c>
      <c r="C31" s="64"/>
      <c r="D31" s="64">
        <v>0</v>
      </c>
      <c r="E31" s="64"/>
      <c r="F31" s="64">
        <v>0</v>
      </c>
    </row>
    <row r="32" spans="1:6" ht="41.25" customHeight="1">
      <c r="A32" s="56" t="s">
        <v>150</v>
      </c>
      <c r="B32" s="55">
        <v>270</v>
      </c>
      <c r="C32" s="63">
        <f>C29-D31</f>
        <v>0</v>
      </c>
      <c r="D32" s="62"/>
      <c r="E32" s="62">
        <f>E29-F31</f>
        <v>0</v>
      </c>
      <c r="F32" s="62"/>
    </row>
    <row r="33" spans="1:6">
      <c r="A33" s="60"/>
      <c r="B33" s="60"/>
      <c r="C33" s="60"/>
      <c r="D33" s="60"/>
      <c r="E33" s="61"/>
      <c r="F33" s="61"/>
    </row>
    <row r="34" spans="1:6">
      <c r="A34" s="129" t="s">
        <v>149</v>
      </c>
      <c r="B34" s="129"/>
      <c r="C34" s="129"/>
      <c r="D34" s="129"/>
      <c r="E34" s="129"/>
      <c r="F34" s="129"/>
    </row>
    <row r="35" spans="1:6">
      <c r="A35" s="129" t="s">
        <v>148</v>
      </c>
      <c r="B35" s="129"/>
      <c r="C35" s="129"/>
      <c r="D35" s="129"/>
      <c r="E35" s="129"/>
      <c r="F35" s="129"/>
    </row>
    <row r="36" spans="1:6">
      <c r="A36" s="60"/>
      <c r="B36" s="60"/>
      <c r="C36" s="60"/>
      <c r="D36" s="60"/>
      <c r="E36" s="60"/>
      <c r="F36" s="60"/>
    </row>
    <row r="37" spans="1:6" ht="24">
      <c r="A37" s="59" t="s">
        <v>21</v>
      </c>
      <c r="B37" s="59" t="s">
        <v>20</v>
      </c>
      <c r="C37" s="130" t="s">
        <v>147</v>
      </c>
      <c r="D37" s="130"/>
      <c r="E37" s="130" t="s">
        <v>146</v>
      </c>
      <c r="F37" s="130"/>
    </row>
    <row r="38" spans="1:6" ht="24">
      <c r="A38" s="59" t="s">
        <v>145</v>
      </c>
      <c r="B38" s="59" t="s">
        <v>144</v>
      </c>
      <c r="C38" s="130" t="s">
        <v>143</v>
      </c>
      <c r="D38" s="130"/>
      <c r="E38" s="130"/>
      <c r="F38" s="130"/>
    </row>
    <row r="39" spans="1:6">
      <c r="A39" s="58">
        <v>1</v>
      </c>
      <c r="B39" s="57">
        <v>2</v>
      </c>
      <c r="C39" s="126">
        <v>3</v>
      </c>
      <c r="D39" s="126"/>
      <c r="E39" s="126">
        <v>4</v>
      </c>
      <c r="F39" s="126"/>
    </row>
    <row r="40" spans="1:6" ht="46.5" customHeight="1">
      <c r="A40" s="56" t="s">
        <v>142</v>
      </c>
      <c r="B40" s="55">
        <v>280</v>
      </c>
      <c r="C40" s="127"/>
      <c r="D40" s="127"/>
      <c r="E40" s="127"/>
      <c r="F40" s="127"/>
    </row>
    <row r="41" spans="1:6" ht="33" customHeight="1">
      <c r="A41" s="56" t="s">
        <v>141</v>
      </c>
      <c r="B41" s="55">
        <v>290</v>
      </c>
      <c r="C41" s="123">
        <v>57116</v>
      </c>
      <c r="D41" s="123"/>
      <c r="E41" s="122">
        <v>10585</v>
      </c>
      <c r="F41" s="122"/>
    </row>
    <row r="42" spans="1:6" ht="46.5" customHeight="1">
      <c r="A42" s="56" t="s">
        <v>140</v>
      </c>
      <c r="B42" s="55">
        <v>291</v>
      </c>
      <c r="C42" s="123">
        <v>476</v>
      </c>
      <c r="D42" s="123"/>
      <c r="E42" s="122">
        <v>278</v>
      </c>
      <c r="F42" s="122"/>
    </row>
    <row r="43" spans="1:6" ht="41.25" customHeight="1">
      <c r="A43" s="56" t="s">
        <v>139</v>
      </c>
      <c r="B43" s="55">
        <v>300</v>
      </c>
      <c r="C43" s="123"/>
      <c r="D43" s="123"/>
      <c r="E43" s="125"/>
      <c r="F43" s="125"/>
    </row>
    <row r="44" spans="1:6" ht="27.75" customHeight="1">
      <c r="A44" s="56" t="s">
        <v>138</v>
      </c>
      <c r="B44" s="55">
        <v>310</v>
      </c>
      <c r="C44" s="123">
        <v>182594</v>
      </c>
      <c r="D44" s="123"/>
      <c r="E44" s="122">
        <v>0</v>
      </c>
      <c r="F44" s="122"/>
    </row>
    <row r="45" spans="1:6" ht="27.75" customHeight="1">
      <c r="A45" s="56" t="s">
        <v>137</v>
      </c>
      <c r="B45" s="55">
        <v>320</v>
      </c>
      <c r="C45" s="123"/>
      <c r="D45" s="123"/>
      <c r="E45" s="122"/>
      <c r="F45" s="122"/>
    </row>
    <row r="46" spans="1:6" ht="27.75" customHeight="1">
      <c r="A46" s="56" t="s">
        <v>136</v>
      </c>
      <c r="B46" s="55">
        <v>330</v>
      </c>
      <c r="C46" s="123"/>
      <c r="D46" s="123"/>
      <c r="E46" s="122"/>
      <c r="F46" s="122"/>
    </row>
    <row r="47" spans="1:6" ht="25.5" customHeight="1">
      <c r="A47" s="56" t="s">
        <v>135</v>
      </c>
      <c r="B47" s="55">
        <v>340</v>
      </c>
      <c r="C47" s="123">
        <v>965</v>
      </c>
      <c r="D47" s="123"/>
      <c r="E47" s="122">
        <v>0</v>
      </c>
      <c r="F47" s="122"/>
    </row>
    <row r="48" spans="1:6" ht="25.5" customHeight="1">
      <c r="A48" s="56" t="s">
        <v>134</v>
      </c>
      <c r="B48" s="55">
        <v>350</v>
      </c>
      <c r="C48" s="123">
        <v>102634</v>
      </c>
      <c r="D48" s="123"/>
      <c r="E48" s="122">
        <v>0</v>
      </c>
      <c r="F48" s="122"/>
    </row>
    <row r="49" spans="1:6" ht="25.5" customHeight="1">
      <c r="A49" s="56" t="s">
        <v>133</v>
      </c>
      <c r="B49" s="55">
        <v>360</v>
      </c>
      <c r="C49" s="123">
        <v>138766</v>
      </c>
      <c r="D49" s="123"/>
      <c r="E49" s="125">
        <v>11065</v>
      </c>
      <c r="F49" s="125"/>
    </row>
    <row r="50" spans="1:6" ht="25.5" customHeight="1">
      <c r="A50" s="56" t="s">
        <v>132</v>
      </c>
      <c r="B50" s="55">
        <v>370</v>
      </c>
      <c r="C50" s="124"/>
      <c r="D50" s="124"/>
      <c r="E50" s="125"/>
      <c r="F50" s="125"/>
    </row>
    <row r="51" spans="1:6" ht="25.5" customHeight="1">
      <c r="A51" s="56" t="s">
        <v>131</v>
      </c>
      <c r="B51" s="55">
        <v>380</v>
      </c>
      <c r="C51" s="124"/>
      <c r="D51" s="124"/>
      <c r="E51" s="125"/>
      <c r="F51" s="125"/>
    </row>
    <row r="52" spans="1:6" ht="24" customHeight="1">
      <c r="A52" s="56" t="s">
        <v>130</v>
      </c>
      <c r="B52" s="55">
        <v>390</v>
      </c>
      <c r="C52" s="123"/>
      <c r="D52" s="123"/>
      <c r="E52" s="122"/>
      <c r="F52" s="122"/>
    </row>
    <row r="53" spans="1:6" ht="25.5" customHeight="1">
      <c r="A53" s="56" t="s">
        <v>129</v>
      </c>
      <c r="B53" s="55">
        <v>400</v>
      </c>
      <c r="C53" s="123"/>
      <c r="D53" s="123"/>
      <c r="E53" s="122"/>
      <c r="F53" s="122"/>
    </row>
    <row r="54" spans="1:6" ht="32.25" customHeight="1">
      <c r="A54" s="56" t="s">
        <v>128</v>
      </c>
      <c r="B54" s="55">
        <v>410</v>
      </c>
      <c r="C54" s="123"/>
      <c r="D54" s="123"/>
      <c r="E54" s="122"/>
      <c r="F54" s="122"/>
    </row>
    <row r="55" spans="1:6" ht="32.25" customHeight="1">
      <c r="A55" s="56" t="s">
        <v>127</v>
      </c>
      <c r="B55" s="55">
        <v>420</v>
      </c>
      <c r="C55" s="123"/>
      <c r="D55" s="123"/>
      <c r="E55" s="122"/>
      <c r="F55" s="122"/>
    </row>
    <row r="56" spans="1:6" ht="29.25" customHeight="1">
      <c r="A56" s="56" t="s">
        <v>126</v>
      </c>
      <c r="B56" s="55">
        <v>430</v>
      </c>
      <c r="C56" s="123"/>
      <c r="D56" s="123"/>
      <c r="E56" s="122"/>
      <c r="F56" s="122"/>
    </row>
    <row r="57" spans="1:6" ht="32.25" customHeight="1">
      <c r="A57" s="56" t="s">
        <v>125</v>
      </c>
      <c r="B57" s="55">
        <v>440</v>
      </c>
      <c r="C57" s="123">
        <v>57116</v>
      </c>
      <c r="D57" s="123"/>
      <c r="E57" s="122">
        <v>21228</v>
      </c>
      <c r="F57" s="122"/>
    </row>
    <row r="58" spans="1:6" ht="29.25" customHeight="1">
      <c r="A58" s="56" t="s">
        <v>124</v>
      </c>
      <c r="B58" s="55">
        <v>450</v>
      </c>
      <c r="C58" s="123"/>
      <c r="D58" s="123"/>
      <c r="E58" s="122"/>
      <c r="F58" s="122"/>
    </row>
    <row r="59" spans="1:6" ht="28.5" customHeight="1">
      <c r="A59" s="56" t="s">
        <v>123</v>
      </c>
      <c r="B59" s="55">
        <v>460</v>
      </c>
      <c r="C59" s="122"/>
      <c r="D59" s="122"/>
      <c r="E59" s="122"/>
      <c r="F59" s="122"/>
    </row>
    <row r="60" spans="1:6" ht="33.75" customHeight="1">
      <c r="A60" s="56" t="s">
        <v>122</v>
      </c>
      <c r="B60" s="55">
        <v>470</v>
      </c>
      <c r="C60" s="122"/>
      <c r="D60" s="122"/>
      <c r="E60" s="122"/>
      <c r="F60" s="122"/>
    </row>
    <row r="61" spans="1:6" ht="39.75" customHeight="1">
      <c r="A61" s="56" t="s">
        <v>121</v>
      </c>
      <c r="B61" s="55">
        <v>480</v>
      </c>
      <c r="C61" s="122">
        <f>C41+C43+C44+C47+C48+C49+C52+C55+C57+C59</f>
        <v>539191</v>
      </c>
      <c r="D61" s="122"/>
      <c r="E61" s="122">
        <f>E41+E43+E44+E47+E48+E49+E52+E55+E57+E59</f>
        <v>42878</v>
      </c>
      <c r="F61" s="122"/>
    </row>
    <row r="62" spans="1:6" ht="15">
      <c r="A62" s="10"/>
      <c r="B62" s="54" t="s">
        <v>120</v>
      </c>
      <c r="C62" s="53"/>
      <c r="D62" s="53"/>
      <c r="E62" s="53"/>
      <c r="F62" s="53"/>
    </row>
    <row r="63" spans="1:6" ht="15">
      <c r="A63" s="9" t="s">
        <v>3</v>
      </c>
      <c r="B63" s="10"/>
      <c r="C63" s="53"/>
      <c r="D63" s="53"/>
      <c r="E63" s="53"/>
      <c r="F63" s="53"/>
    </row>
    <row r="64" spans="1:6" ht="15">
      <c r="A64" s="9" t="s">
        <v>119</v>
      </c>
      <c r="B64" s="10"/>
      <c r="C64" s="53"/>
      <c r="D64" s="53"/>
      <c r="E64" s="53"/>
      <c r="F64" s="53"/>
    </row>
    <row r="65" spans="1:6" ht="15">
      <c r="A65" s="10"/>
      <c r="B65" s="10"/>
      <c r="C65" s="53"/>
      <c r="D65" s="53"/>
      <c r="E65" s="53"/>
      <c r="F65" s="53"/>
    </row>
    <row r="66" spans="1:6" ht="15">
      <c r="A66" s="9" t="s">
        <v>1</v>
      </c>
      <c r="B66" s="10"/>
      <c r="C66" s="53"/>
      <c r="D66" s="53"/>
      <c r="E66" s="53"/>
      <c r="F66" s="53"/>
    </row>
    <row r="67" spans="1:6" ht="15">
      <c r="A67" s="9" t="s">
        <v>118</v>
      </c>
      <c r="B67" s="10"/>
      <c r="C67" s="53"/>
      <c r="D67" s="53"/>
      <c r="E67" s="53"/>
      <c r="F67" s="53"/>
    </row>
    <row r="68" spans="1:6">
      <c r="A68" s="9"/>
      <c r="B68" s="54"/>
      <c r="C68" s="53"/>
      <c r="D68" s="53"/>
      <c r="E68" s="53"/>
      <c r="F68" s="53"/>
    </row>
    <row r="69" spans="1:6" ht="14.25">
      <c r="A69" s="52"/>
    </row>
    <row r="70" spans="1:6" ht="14.25">
      <c r="A70" s="52"/>
    </row>
    <row r="71" spans="1:6" ht="14.25">
      <c r="A71" s="52"/>
    </row>
  </sheetData>
  <mergeCells count="59">
    <mergeCell ref="A1:A2"/>
    <mergeCell ref="B1:B2"/>
    <mergeCell ref="C1:D1"/>
    <mergeCell ref="E1:F1"/>
    <mergeCell ref="C2:D2"/>
    <mergeCell ref="E2:F2"/>
    <mergeCell ref="A3:A4"/>
    <mergeCell ref="B3:B4"/>
    <mergeCell ref="A34:F34"/>
    <mergeCell ref="A35:F35"/>
    <mergeCell ref="C37:D37"/>
    <mergeCell ref="E37:F38"/>
    <mergeCell ref="C38:D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C55:D55"/>
    <mergeCell ref="E55:F55"/>
    <mergeCell ref="C56:D56"/>
    <mergeCell ref="E56:F56"/>
    <mergeCell ref="C60:D60"/>
    <mergeCell ref="E60:F60"/>
    <mergeCell ref="C61:D61"/>
    <mergeCell ref="E61:F61"/>
    <mergeCell ref="C57:D57"/>
    <mergeCell ref="E57:F57"/>
    <mergeCell ref="C58:D58"/>
    <mergeCell ref="E58:F58"/>
    <mergeCell ref="C59:D59"/>
    <mergeCell ref="E59:F59"/>
  </mergeCells>
  <pageMargins left="0.70866141732283472" right="0.11811023622047245" top="0.35433070866141736" bottom="0.35433070866141736" header="0.31496062992125984" footer="0.31496062992125984"/>
  <pageSetup paperSize="9" scale="80" orientation="portrait" verticalDpi="0" r:id="rId1"/>
  <rowBreaks count="1" manualBreakCount="1">
    <brk id="32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173"/>
  <sheetViews>
    <sheetView view="pageBreakPreview" topLeftCell="A103" zoomScaleNormal="100" workbookViewId="0">
      <selection activeCell="G117" sqref="G117"/>
    </sheetView>
  </sheetViews>
  <sheetFormatPr defaultColWidth="10.6640625" defaultRowHeight="12.75"/>
  <cols>
    <col min="1" max="1" width="79.6640625" style="1" customWidth="1"/>
    <col min="2" max="2" width="6" style="5" customWidth="1"/>
    <col min="3" max="3" width="22.5" style="4" customWidth="1"/>
    <col min="4" max="4" width="23.33203125" style="3" customWidth="1"/>
    <col min="5" max="5" width="26.5" style="2" customWidth="1"/>
    <col min="6" max="6" width="12.33203125" style="1" bestFit="1" customWidth="1"/>
    <col min="7" max="16384" width="10.6640625" style="1"/>
  </cols>
  <sheetData>
    <row r="1" spans="1:5" s="105" customFormat="1" ht="13.35" customHeight="1">
      <c r="A1" s="102" t="s">
        <v>21</v>
      </c>
      <c r="B1" s="103" t="s">
        <v>20</v>
      </c>
      <c r="C1" s="104" t="s">
        <v>19</v>
      </c>
      <c r="D1" s="43" t="s">
        <v>18</v>
      </c>
    </row>
    <row r="2" spans="1:5" s="105" customFormat="1" ht="13.35" customHeight="1">
      <c r="A2" s="99">
        <v>1</v>
      </c>
      <c r="B2" s="99">
        <v>2</v>
      </c>
      <c r="C2" s="100">
        <v>3</v>
      </c>
      <c r="D2" s="101">
        <v>4</v>
      </c>
    </row>
    <row r="3" spans="1:5" s="105" customFormat="1" ht="13.35" customHeight="1">
      <c r="A3" s="131" t="s">
        <v>117</v>
      </c>
      <c r="B3" s="131"/>
      <c r="C3" s="131"/>
      <c r="D3" s="131"/>
    </row>
    <row r="4" spans="1:5" s="105" customFormat="1" ht="13.35" customHeight="1">
      <c r="A4" s="132" t="s">
        <v>116</v>
      </c>
      <c r="B4" s="132"/>
      <c r="C4" s="132"/>
      <c r="D4" s="132"/>
    </row>
    <row r="5" spans="1:5" s="105" customFormat="1" ht="13.35" customHeight="1">
      <c r="A5" s="106" t="s">
        <v>115</v>
      </c>
      <c r="B5" s="107"/>
      <c r="C5" s="36"/>
      <c r="D5" s="36"/>
    </row>
    <row r="6" spans="1:5" ht="13.35" customHeight="1">
      <c r="A6" s="46" t="s">
        <v>114</v>
      </c>
      <c r="B6" s="45">
        <v>10</v>
      </c>
      <c r="C6" s="44">
        <v>24350165</v>
      </c>
      <c r="D6" s="29">
        <v>24350165</v>
      </c>
      <c r="E6" s="1"/>
    </row>
    <row r="7" spans="1:5" ht="25.9" customHeight="1">
      <c r="A7" s="46" t="s">
        <v>113</v>
      </c>
      <c r="B7" s="45">
        <v>11</v>
      </c>
      <c r="C7" s="44">
        <v>2830504</v>
      </c>
      <c r="D7" s="29">
        <v>3120666</v>
      </c>
      <c r="E7" s="1"/>
    </row>
    <row r="8" spans="1:5" ht="13.35" customHeight="1">
      <c r="A8" s="46" t="s">
        <v>112</v>
      </c>
      <c r="B8" s="45">
        <v>12</v>
      </c>
      <c r="C8" s="44">
        <f>C6-C7</f>
        <v>21519661</v>
      </c>
      <c r="D8" s="29">
        <f>D6-D7</f>
        <v>21229499</v>
      </c>
      <c r="E8" s="1"/>
    </row>
    <row r="9" spans="1:5" ht="25.9" customHeight="1">
      <c r="A9" s="50" t="s">
        <v>111</v>
      </c>
      <c r="B9" s="51"/>
      <c r="C9" s="44"/>
      <c r="D9" s="29"/>
      <c r="E9" s="1"/>
    </row>
    <row r="10" spans="1:5" ht="13.35" customHeight="1">
      <c r="A10" s="46" t="s">
        <v>110</v>
      </c>
      <c r="B10" s="45">
        <v>20</v>
      </c>
      <c r="C10" s="44">
        <v>280</v>
      </c>
      <c r="D10" s="29">
        <v>280</v>
      </c>
      <c r="E10" s="1"/>
    </row>
    <row r="11" spans="1:5" ht="13.35" customHeight="1">
      <c r="A11" s="46" t="s">
        <v>109</v>
      </c>
      <c r="B11" s="45">
        <v>21</v>
      </c>
      <c r="C11" s="44">
        <v>280</v>
      </c>
      <c r="D11" s="29">
        <v>280</v>
      </c>
      <c r="E11" s="1"/>
    </row>
    <row r="12" spans="1:5" ht="13.35" customHeight="1">
      <c r="A12" s="46" t="s">
        <v>108</v>
      </c>
      <c r="B12" s="45">
        <v>22</v>
      </c>
      <c r="C12" s="44">
        <f>C10-C11</f>
        <v>0</v>
      </c>
      <c r="D12" s="29">
        <f>D10-D11</f>
        <v>0</v>
      </c>
      <c r="E12" s="1"/>
    </row>
    <row r="13" spans="1:5" ht="13.35" customHeight="1">
      <c r="A13" s="50" t="s">
        <v>107</v>
      </c>
      <c r="B13" s="49">
        <v>30</v>
      </c>
      <c r="C13" s="48"/>
      <c r="D13" s="25"/>
      <c r="E13" s="1"/>
    </row>
    <row r="14" spans="1:5" ht="13.35" customHeight="1">
      <c r="A14" s="46" t="s">
        <v>106</v>
      </c>
      <c r="B14" s="45">
        <v>40</v>
      </c>
      <c r="C14" s="44"/>
      <c r="D14" s="29"/>
      <c r="E14" s="1"/>
    </row>
    <row r="15" spans="1:5" ht="25.9" customHeight="1">
      <c r="A15" s="46" t="s">
        <v>105</v>
      </c>
      <c r="B15" s="45">
        <v>50</v>
      </c>
      <c r="C15" s="44"/>
      <c r="D15" s="29"/>
      <c r="E15" s="1"/>
    </row>
    <row r="16" spans="1:5" ht="13.35" customHeight="1">
      <c r="A16" s="46" t="s">
        <v>104</v>
      </c>
      <c r="B16" s="45">
        <v>60</v>
      </c>
      <c r="C16" s="44"/>
      <c r="D16" s="29"/>
      <c r="E16" s="1"/>
    </row>
    <row r="17" spans="1:5" ht="13.35" customHeight="1">
      <c r="A17" s="46" t="s">
        <v>103</v>
      </c>
      <c r="B17" s="45">
        <v>70</v>
      </c>
      <c r="C17" s="44"/>
      <c r="D17" s="29"/>
      <c r="E17" s="1"/>
    </row>
    <row r="18" spans="1:5" ht="13.35" customHeight="1">
      <c r="A18" s="46" t="s">
        <v>102</v>
      </c>
      <c r="B18" s="45">
        <v>80</v>
      </c>
      <c r="C18" s="44"/>
      <c r="D18" s="29"/>
      <c r="E18" s="1"/>
    </row>
    <row r="19" spans="1:5" ht="25.9" customHeight="1">
      <c r="A19" s="46" t="s">
        <v>101</v>
      </c>
      <c r="B19" s="45">
        <v>90</v>
      </c>
      <c r="C19" s="44"/>
      <c r="D19" s="29"/>
      <c r="E19" s="1"/>
    </row>
    <row r="20" spans="1:5" ht="15">
      <c r="A20" s="46" t="s">
        <v>100</v>
      </c>
      <c r="B20" s="45">
        <v>100</v>
      </c>
      <c r="C20" s="44">
        <v>5996</v>
      </c>
      <c r="D20" s="29">
        <v>5996</v>
      </c>
      <c r="E20" s="1"/>
    </row>
    <row r="21" spans="1:5" ht="25.5">
      <c r="A21" s="46" t="s">
        <v>99</v>
      </c>
      <c r="B21" s="45">
        <v>110</v>
      </c>
      <c r="C21" s="44"/>
      <c r="D21" s="29"/>
      <c r="E21" s="1"/>
    </row>
    <row r="22" spans="1:5" ht="25.5">
      <c r="A22" s="46" t="s">
        <v>98</v>
      </c>
      <c r="B22" s="45">
        <v>120</v>
      </c>
      <c r="C22" s="44"/>
      <c r="D22" s="29"/>
      <c r="E22" s="1"/>
    </row>
    <row r="23" spans="1:5" ht="25.5">
      <c r="A23" s="50" t="s">
        <v>97</v>
      </c>
      <c r="B23" s="49">
        <v>130</v>
      </c>
      <c r="C23" s="48">
        <f>C8+C12+C20</f>
        <v>21525657</v>
      </c>
      <c r="D23" s="25">
        <f>D8+D12+D20</f>
        <v>21235495</v>
      </c>
      <c r="E23" s="1"/>
    </row>
    <row r="24" spans="1:5">
      <c r="A24" s="133" t="s">
        <v>96</v>
      </c>
      <c r="B24" s="133"/>
      <c r="C24" s="133"/>
      <c r="D24" s="133"/>
      <c r="E24" s="1"/>
    </row>
    <row r="25" spans="1:5" ht="25.5">
      <c r="A25" s="50" t="s">
        <v>95</v>
      </c>
      <c r="B25" s="49">
        <v>140</v>
      </c>
      <c r="C25" s="48">
        <f>C26+C27+C28+C29</f>
        <v>1587</v>
      </c>
      <c r="D25" s="25">
        <f>D26+D27+D28+D29</f>
        <v>1587</v>
      </c>
      <c r="E25" s="1"/>
    </row>
    <row r="26" spans="1:5" ht="15">
      <c r="A26" s="46" t="s">
        <v>94</v>
      </c>
      <c r="B26" s="45">
        <v>150</v>
      </c>
      <c r="C26" s="44">
        <v>0</v>
      </c>
      <c r="D26" s="29">
        <v>0</v>
      </c>
      <c r="E26" s="1"/>
    </row>
    <row r="27" spans="1:5" ht="15">
      <c r="A27" s="46" t="s">
        <v>93</v>
      </c>
      <c r="B27" s="45">
        <v>160</v>
      </c>
      <c r="C27" s="44"/>
      <c r="D27" s="29"/>
      <c r="E27" s="1"/>
    </row>
    <row r="28" spans="1:5" ht="15">
      <c r="A28" s="46" t="s">
        <v>92</v>
      </c>
      <c r="B28" s="45">
        <v>170</v>
      </c>
      <c r="C28" s="44"/>
      <c r="D28" s="29"/>
      <c r="E28" s="1"/>
    </row>
    <row r="29" spans="1:5" ht="15">
      <c r="A29" s="46" t="s">
        <v>91</v>
      </c>
      <c r="B29" s="45">
        <v>180</v>
      </c>
      <c r="C29" s="44">
        <v>1587</v>
      </c>
      <c r="D29" s="29">
        <v>1587</v>
      </c>
      <c r="E29" s="1"/>
    </row>
    <row r="30" spans="1:5" ht="15">
      <c r="A30" s="46" t="s">
        <v>90</v>
      </c>
      <c r="B30" s="45">
        <v>190</v>
      </c>
      <c r="C30" s="44">
        <v>1758548</v>
      </c>
      <c r="D30" s="29">
        <v>1468987</v>
      </c>
      <c r="E30" s="1"/>
    </row>
    <row r="31" spans="1:5" ht="15">
      <c r="A31" s="46" t="s">
        <v>89</v>
      </c>
      <c r="B31" s="45">
        <v>200</v>
      </c>
      <c r="C31" s="44"/>
      <c r="D31" s="29"/>
      <c r="E31" s="1"/>
    </row>
    <row r="32" spans="1:5" ht="25.5">
      <c r="A32" s="50" t="s">
        <v>88</v>
      </c>
      <c r="B32" s="49">
        <v>210</v>
      </c>
      <c r="C32" s="48">
        <f>C34+C35+C36+C37+C38+C39+C40+C41+C42+C43</f>
        <v>2866291.5</v>
      </c>
      <c r="D32" s="25">
        <f>D34+D35+D36+D37+D38+D39+D40+D41+D42+D43</f>
        <v>2887809.3</v>
      </c>
      <c r="E32" s="1"/>
    </row>
    <row r="33" spans="1:5" ht="15">
      <c r="A33" s="46" t="s">
        <v>87</v>
      </c>
      <c r="B33" s="45">
        <v>211</v>
      </c>
      <c r="C33" s="44"/>
      <c r="D33" s="29"/>
      <c r="E33" s="1"/>
    </row>
    <row r="34" spans="1:5" ht="25.5">
      <c r="A34" s="46" t="s">
        <v>86</v>
      </c>
      <c r="B34" s="45">
        <v>220</v>
      </c>
      <c r="C34" s="44">
        <v>332541</v>
      </c>
      <c r="D34" s="29">
        <v>365976</v>
      </c>
      <c r="E34" s="1"/>
    </row>
    <row r="35" spans="1:5" ht="15">
      <c r="A35" s="46" t="s">
        <v>85</v>
      </c>
      <c r="B35" s="45">
        <v>230</v>
      </c>
      <c r="C35" s="44"/>
      <c r="D35" s="29"/>
      <c r="E35" s="1"/>
    </row>
    <row r="36" spans="1:5" ht="15">
      <c r="A36" s="46" t="s">
        <v>84</v>
      </c>
      <c r="B36" s="45">
        <v>240</v>
      </c>
      <c r="C36" s="44"/>
      <c r="D36" s="29"/>
      <c r="E36" s="1"/>
    </row>
    <row r="37" spans="1:5" ht="15">
      <c r="A37" s="46" t="s">
        <v>83</v>
      </c>
      <c r="B37" s="45">
        <v>250</v>
      </c>
      <c r="C37" s="44"/>
      <c r="D37" s="29"/>
      <c r="E37" s="1"/>
    </row>
    <row r="38" spans="1:5" ht="15">
      <c r="A38" s="46" t="s">
        <v>82</v>
      </c>
      <c r="B38" s="45">
        <v>260</v>
      </c>
      <c r="C38" s="44">
        <v>47251</v>
      </c>
      <c r="D38" s="29">
        <v>41160.800000000003</v>
      </c>
      <c r="E38" s="1"/>
    </row>
    <row r="39" spans="1:5" ht="15">
      <c r="A39" s="46" t="s">
        <v>81</v>
      </c>
      <c r="B39" s="45">
        <v>270</v>
      </c>
      <c r="C39" s="44">
        <v>34000.5</v>
      </c>
      <c r="D39" s="29">
        <v>34000.5</v>
      </c>
      <c r="E39" s="1"/>
    </row>
    <row r="40" spans="1:5" ht="25.5">
      <c r="A40" s="46" t="s">
        <v>80</v>
      </c>
      <c r="B40" s="45">
        <v>280</v>
      </c>
      <c r="C40" s="44"/>
      <c r="D40" s="29"/>
      <c r="E40" s="1"/>
    </row>
    <row r="41" spans="1:5" ht="15">
      <c r="A41" s="46" t="s">
        <v>79</v>
      </c>
      <c r="B41" s="45">
        <v>290</v>
      </c>
      <c r="C41" s="44"/>
      <c r="D41" s="29"/>
      <c r="E41" s="1"/>
    </row>
    <row r="42" spans="1:5" ht="15">
      <c r="A42" s="46" t="s">
        <v>78</v>
      </c>
      <c r="B42" s="45">
        <v>300</v>
      </c>
      <c r="C42" s="44"/>
      <c r="D42" s="29"/>
      <c r="E42" s="1"/>
    </row>
    <row r="43" spans="1:5" ht="15">
      <c r="A43" s="46" t="s">
        <v>77</v>
      </c>
      <c r="B43" s="45">
        <v>310</v>
      </c>
      <c r="C43" s="44">
        <v>2452499</v>
      </c>
      <c r="D43" s="29">
        <v>2446672</v>
      </c>
      <c r="E43" s="1">
        <f>2436606.7+10065.3</f>
        <v>2446672</v>
      </c>
    </row>
    <row r="44" spans="1:5" ht="25.5">
      <c r="A44" s="50" t="s">
        <v>76</v>
      </c>
      <c r="B44" s="49">
        <v>320</v>
      </c>
      <c r="C44" s="48">
        <f>C45+C46+C47+C48</f>
        <v>37680.6</v>
      </c>
      <c r="D44" s="25">
        <f>D45+D46+D47+D48</f>
        <v>262025.3</v>
      </c>
      <c r="E44" s="1"/>
    </row>
    <row r="45" spans="1:5" ht="15">
      <c r="A45" s="46" t="s">
        <v>75</v>
      </c>
      <c r="B45" s="45">
        <v>330</v>
      </c>
      <c r="C45" s="44">
        <v>7613</v>
      </c>
      <c r="D45" s="29">
        <v>1002</v>
      </c>
      <c r="E45" s="1"/>
    </row>
    <row r="46" spans="1:5" ht="15">
      <c r="A46" s="46" t="s">
        <v>74</v>
      </c>
      <c r="B46" s="45">
        <v>340</v>
      </c>
      <c r="C46" s="44">
        <v>30067.599999999999</v>
      </c>
      <c r="D46" s="29">
        <v>261023.3</v>
      </c>
      <c r="E46" s="1"/>
    </row>
    <row r="47" spans="1:5" ht="15">
      <c r="A47" s="46" t="s">
        <v>73</v>
      </c>
      <c r="B47" s="45">
        <v>350</v>
      </c>
      <c r="C47" s="44"/>
      <c r="D47" s="29"/>
      <c r="E47" s="1"/>
    </row>
    <row r="48" spans="1:5" ht="25.5">
      <c r="A48" s="46" t="s">
        <v>72</v>
      </c>
      <c r="B48" s="47">
        <v>360</v>
      </c>
      <c r="C48" s="44"/>
      <c r="D48" s="29"/>
      <c r="E48" s="1"/>
    </row>
    <row r="49" spans="1:5" ht="15">
      <c r="A49" s="46" t="s">
        <v>71</v>
      </c>
      <c r="B49" s="45">
        <v>370</v>
      </c>
      <c r="C49" s="44">
        <v>200</v>
      </c>
      <c r="D49" s="29">
        <v>200</v>
      </c>
      <c r="E49" s="1"/>
    </row>
    <row r="50" spans="1:5" ht="15">
      <c r="A50" s="32" t="s">
        <v>70</v>
      </c>
      <c r="B50" s="31">
        <v>380</v>
      </c>
      <c r="C50" s="30"/>
      <c r="D50" s="29"/>
      <c r="E50" s="1"/>
    </row>
    <row r="51" spans="1:5" ht="25.5">
      <c r="A51" s="28" t="s">
        <v>69</v>
      </c>
      <c r="B51" s="27">
        <v>390</v>
      </c>
      <c r="C51" s="26">
        <f>C25+C30+C32+C44+C50+C49</f>
        <v>4664307.0999999996</v>
      </c>
      <c r="D51" s="25">
        <f>D25+D30+D32+D44+D50+D49</f>
        <v>4620608.5999999996</v>
      </c>
      <c r="E51" s="1"/>
    </row>
    <row r="52" spans="1:5" ht="15">
      <c r="A52" s="24" t="s">
        <v>68</v>
      </c>
      <c r="B52" s="23">
        <v>400</v>
      </c>
      <c r="C52" s="22">
        <f>C23+C51</f>
        <v>26189964.100000001</v>
      </c>
      <c r="D52" s="21">
        <f>D23+D51</f>
        <v>25856103.600000001</v>
      </c>
      <c r="E52" s="35">
        <v>25856104930.20002</v>
      </c>
    </row>
    <row r="53" spans="1:5" s="105" customFormat="1" ht="25.5">
      <c r="A53" s="108" t="s">
        <v>21</v>
      </c>
      <c r="B53" s="103" t="s">
        <v>20</v>
      </c>
      <c r="C53" s="104" t="s">
        <v>19</v>
      </c>
      <c r="D53" s="43" t="s">
        <v>18</v>
      </c>
    </row>
    <row r="54" spans="1:5" s="105" customFormat="1">
      <c r="A54" s="99">
        <v>1</v>
      </c>
      <c r="B54" s="99">
        <v>2</v>
      </c>
      <c r="C54" s="99">
        <v>3</v>
      </c>
      <c r="D54" s="99">
        <v>4</v>
      </c>
    </row>
    <row r="55" spans="1:5" s="105" customFormat="1" ht="15.75">
      <c r="A55" s="109" t="s">
        <v>67</v>
      </c>
      <c r="B55" s="110"/>
      <c r="C55" s="42"/>
      <c r="D55" s="42"/>
    </row>
    <row r="56" spans="1:5" s="105" customFormat="1">
      <c r="A56" s="111" t="s">
        <v>66</v>
      </c>
      <c r="B56" s="112"/>
      <c r="C56" s="41"/>
      <c r="D56" s="41"/>
    </row>
    <row r="57" spans="1:5" ht="15">
      <c r="A57" s="32" t="s">
        <v>65</v>
      </c>
      <c r="B57" s="31">
        <v>410</v>
      </c>
      <c r="C57" s="30">
        <v>13459033.5</v>
      </c>
      <c r="D57" s="29">
        <v>13459033.5</v>
      </c>
      <c r="E57" s="1"/>
    </row>
    <row r="58" spans="1:5" ht="15">
      <c r="A58" s="32" t="s">
        <v>64</v>
      </c>
      <c r="B58" s="31">
        <v>420</v>
      </c>
      <c r="C58" s="30"/>
      <c r="D58" s="29"/>
      <c r="E58" s="1"/>
    </row>
    <row r="59" spans="1:5" ht="15">
      <c r="A59" s="32" t="s">
        <v>63</v>
      </c>
      <c r="B59" s="31">
        <v>430</v>
      </c>
      <c r="C59" s="30">
        <v>57837.2</v>
      </c>
      <c r="D59" s="29">
        <v>57837.2</v>
      </c>
      <c r="E59" s="1"/>
    </row>
    <row r="60" spans="1:5" ht="15">
      <c r="A60" s="32" t="s">
        <v>62</v>
      </c>
      <c r="B60" s="31">
        <v>440</v>
      </c>
      <c r="C60" s="30"/>
      <c r="D60" s="29"/>
      <c r="E60" s="1"/>
    </row>
    <row r="61" spans="1:5" ht="15">
      <c r="A61" s="32" t="s">
        <v>61</v>
      </c>
      <c r="B61" s="31">
        <v>450</v>
      </c>
      <c r="C61" s="30">
        <v>0</v>
      </c>
      <c r="D61" s="29">
        <v>0</v>
      </c>
      <c r="E61" s="1"/>
    </row>
    <row r="62" spans="1:5" ht="15">
      <c r="A62" s="32" t="s">
        <v>60</v>
      </c>
      <c r="B62" s="31">
        <v>460</v>
      </c>
      <c r="C62" s="30">
        <v>3517182</v>
      </c>
      <c r="D62" s="29">
        <v>3517182</v>
      </c>
      <c r="E62" s="1"/>
    </row>
    <row r="63" spans="1:5" ht="15">
      <c r="A63" s="32" t="s">
        <v>59</v>
      </c>
      <c r="B63" s="31">
        <v>470</v>
      </c>
      <c r="C63" s="30"/>
      <c r="D63" s="29"/>
      <c r="E63" s="1"/>
    </row>
    <row r="64" spans="1:5" ht="25.5">
      <c r="A64" s="28" t="s">
        <v>58</v>
      </c>
      <c r="B64" s="27">
        <v>480</v>
      </c>
      <c r="C64" s="26">
        <f>SUM(C57:C63)</f>
        <v>17034052.699999999</v>
      </c>
      <c r="D64" s="25">
        <f>SUM(D57:D63)</f>
        <v>17034052.699999999</v>
      </c>
      <c r="E64" s="1"/>
    </row>
    <row r="65" spans="1:5" s="105" customFormat="1">
      <c r="A65" s="111" t="s">
        <v>57</v>
      </c>
      <c r="B65" s="112"/>
      <c r="C65" s="41"/>
      <c r="D65" s="41"/>
    </row>
    <row r="66" spans="1:5" ht="25.5">
      <c r="A66" s="32" t="s">
        <v>56</v>
      </c>
      <c r="B66" s="31">
        <v>490</v>
      </c>
      <c r="C66" s="40">
        <f>C76</f>
        <v>287109</v>
      </c>
      <c r="D66" s="39">
        <f>D76</f>
        <v>287109</v>
      </c>
      <c r="E66" s="1"/>
    </row>
    <row r="67" spans="1:5" ht="25.5">
      <c r="A67" s="32" t="s">
        <v>55</v>
      </c>
      <c r="B67" s="31">
        <v>491</v>
      </c>
      <c r="C67" s="37"/>
      <c r="D67" s="36"/>
      <c r="E67" s="1"/>
    </row>
    <row r="68" spans="1:5">
      <c r="A68" s="32" t="s">
        <v>54</v>
      </c>
      <c r="B68" s="31">
        <v>492</v>
      </c>
      <c r="C68" s="37"/>
      <c r="D68" s="36"/>
      <c r="E68" s="1"/>
    </row>
    <row r="69" spans="1:5" ht="25.5">
      <c r="A69" s="32" t="s">
        <v>53</v>
      </c>
      <c r="B69" s="31">
        <v>500</v>
      </c>
      <c r="C69" s="37"/>
      <c r="D69" s="36"/>
      <c r="E69" s="1"/>
    </row>
    <row r="70" spans="1:5">
      <c r="A70" s="32" t="s">
        <v>52</v>
      </c>
      <c r="B70" s="31">
        <v>510</v>
      </c>
      <c r="C70" s="37"/>
      <c r="D70" s="36"/>
      <c r="E70" s="1"/>
    </row>
    <row r="71" spans="1:5">
      <c r="A71" s="32" t="s">
        <v>51</v>
      </c>
      <c r="B71" s="31">
        <v>520</v>
      </c>
      <c r="C71" s="37"/>
      <c r="D71" s="36"/>
      <c r="E71" s="1"/>
    </row>
    <row r="72" spans="1:5">
      <c r="A72" s="32" t="s">
        <v>50</v>
      </c>
      <c r="B72" s="31">
        <v>530</v>
      </c>
      <c r="C72" s="37"/>
      <c r="D72" s="36"/>
      <c r="E72" s="1"/>
    </row>
    <row r="73" spans="1:5" ht="25.5">
      <c r="A73" s="32" t="s">
        <v>49</v>
      </c>
      <c r="B73" s="31">
        <v>540</v>
      </c>
      <c r="C73" s="37"/>
      <c r="D73" s="36"/>
      <c r="E73" s="1"/>
    </row>
    <row r="74" spans="1:5" s="38" customFormat="1">
      <c r="A74" s="32" t="s">
        <v>48</v>
      </c>
      <c r="B74" s="31">
        <v>550</v>
      </c>
      <c r="C74" s="37"/>
      <c r="D74" s="36"/>
    </row>
    <row r="75" spans="1:5">
      <c r="A75" s="32" t="s">
        <v>47</v>
      </c>
      <c r="B75" s="31">
        <v>560</v>
      </c>
      <c r="C75" s="37"/>
      <c r="D75" s="36"/>
      <c r="E75" s="1"/>
    </row>
    <row r="76" spans="1:5" ht="12.75" customHeight="1">
      <c r="A76" s="32" t="s">
        <v>46</v>
      </c>
      <c r="B76" s="31">
        <v>570</v>
      </c>
      <c r="C76" s="30">
        <v>287109</v>
      </c>
      <c r="D76" s="29">
        <v>287109</v>
      </c>
      <c r="E76" s="1"/>
    </row>
    <row r="77" spans="1:5" ht="15">
      <c r="A77" s="32" t="s">
        <v>45</v>
      </c>
      <c r="B77" s="31">
        <v>580</v>
      </c>
      <c r="C77" s="30"/>
      <c r="D77" s="29"/>
      <c r="E77" s="1"/>
    </row>
    <row r="78" spans="1:5" ht="15">
      <c r="A78" s="32" t="s">
        <v>44</v>
      </c>
      <c r="B78" s="31">
        <v>590</v>
      </c>
      <c r="C78" s="30"/>
      <c r="D78" s="29"/>
      <c r="E78" s="1"/>
    </row>
    <row r="79" spans="1:5" ht="38.25">
      <c r="A79" s="28" t="s">
        <v>43</v>
      </c>
      <c r="B79" s="27">
        <v>600</v>
      </c>
      <c r="C79" s="26">
        <f>C82+C84+C88+C89+C91+C92+C93+C94+C95+C96+C97</f>
        <v>8868802.4000000004</v>
      </c>
      <c r="D79" s="25">
        <f>D82+D84+D88+D89+D91+D92+D93+D94+D95+D96+D97</f>
        <v>8534941.9000000004</v>
      </c>
      <c r="E79" s="35">
        <v>8534942.5999999996</v>
      </c>
    </row>
    <row r="80" spans="1:5" ht="25.5">
      <c r="A80" s="32" t="s">
        <v>42</v>
      </c>
      <c r="B80" s="31">
        <v>601</v>
      </c>
      <c r="C80" s="30">
        <f>C82+C84+C86+C88+C89+C90+C91+C92+C93+C97</f>
        <v>8868802.4000000004</v>
      </c>
      <c r="D80" s="29">
        <f>D82+D84+D86+D88+D89+D90+D91+D92+D93+D97</f>
        <v>8534941.9000000004</v>
      </c>
      <c r="E80" s="1"/>
    </row>
    <row r="81" spans="1:6" ht="15">
      <c r="A81" s="32" t="s">
        <v>41</v>
      </c>
      <c r="B81" s="31">
        <v>602</v>
      </c>
      <c r="C81" s="30"/>
      <c r="D81" s="29"/>
      <c r="E81" s="1"/>
    </row>
    <row r="82" spans="1:6" ht="15">
      <c r="A82" s="32" t="s">
        <v>40</v>
      </c>
      <c r="B82" s="31">
        <v>610</v>
      </c>
      <c r="C82" s="30">
        <v>990047.7</v>
      </c>
      <c r="D82" s="29">
        <v>996769.9</v>
      </c>
      <c r="E82" s="1"/>
      <c r="F82" s="33"/>
    </row>
    <row r="83" spans="1:6" ht="15">
      <c r="A83" s="32" t="s">
        <v>39</v>
      </c>
      <c r="B83" s="31">
        <v>620</v>
      </c>
      <c r="C83" s="30"/>
      <c r="D83" s="29"/>
      <c r="E83" s="1"/>
      <c r="F83" s="33"/>
    </row>
    <row r="84" spans="1:6" ht="15">
      <c r="A84" s="32" t="s">
        <v>38</v>
      </c>
      <c r="B84" s="31">
        <v>630</v>
      </c>
      <c r="C84" s="30">
        <v>171169</v>
      </c>
      <c r="D84" s="29">
        <v>187861</v>
      </c>
      <c r="E84" s="1"/>
      <c r="F84" s="33"/>
    </row>
    <row r="85" spans="1:6" ht="15">
      <c r="A85" s="32" t="s">
        <v>37</v>
      </c>
      <c r="B85" s="31">
        <v>640</v>
      </c>
      <c r="C85" s="30"/>
      <c r="D85" s="29"/>
      <c r="E85" s="1"/>
      <c r="F85" s="33"/>
    </row>
    <row r="86" spans="1:6" ht="25.5">
      <c r="A86" s="32" t="s">
        <v>36</v>
      </c>
      <c r="B86" s="31">
        <v>650</v>
      </c>
      <c r="C86" s="30"/>
      <c r="D86" s="29"/>
      <c r="E86" s="1"/>
      <c r="F86" s="33"/>
    </row>
    <row r="87" spans="1:6" ht="15">
      <c r="A87" s="32" t="s">
        <v>35</v>
      </c>
      <c r="B87" s="31">
        <v>660</v>
      </c>
      <c r="C87" s="30"/>
      <c r="D87" s="29"/>
      <c r="E87" s="1"/>
      <c r="F87" s="33"/>
    </row>
    <row r="88" spans="1:6" ht="15">
      <c r="A88" s="32" t="s">
        <v>34</v>
      </c>
      <c r="B88" s="31">
        <v>670</v>
      </c>
      <c r="C88" s="30">
        <v>184170</v>
      </c>
      <c r="D88" s="29">
        <v>184170</v>
      </c>
      <c r="E88" s="1"/>
      <c r="F88" s="33"/>
    </row>
    <row r="89" spans="1:6" ht="25.5">
      <c r="A89" s="32" t="s">
        <v>33</v>
      </c>
      <c r="B89" s="31">
        <v>680</v>
      </c>
      <c r="C89" s="30">
        <v>1609255</v>
      </c>
      <c r="D89" s="29">
        <v>1311968</v>
      </c>
      <c r="E89" s="1"/>
      <c r="F89" s="33"/>
    </row>
    <row r="90" spans="1:6" ht="25.5">
      <c r="A90" s="32" t="s">
        <v>32</v>
      </c>
      <c r="B90" s="31">
        <v>690</v>
      </c>
      <c r="C90" s="30"/>
      <c r="D90" s="29"/>
      <c r="E90" s="1"/>
      <c r="F90" s="33"/>
    </row>
    <row r="91" spans="1:6" ht="25.5">
      <c r="A91" s="32" t="s">
        <v>31</v>
      </c>
      <c r="B91" s="31">
        <v>700</v>
      </c>
      <c r="C91" s="30">
        <v>25124</v>
      </c>
      <c r="D91" s="29">
        <v>35888</v>
      </c>
      <c r="E91" s="1"/>
      <c r="F91" s="33"/>
    </row>
    <row r="92" spans="1:6" ht="25.5">
      <c r="A92" s="32" t="s">
        <v>30</v>
      </c>
      <c r="B92" s="34">
        <v>710</v>
      </c>
      <c r="C92" s="30"/>
      <c r="D92" s="29"/>
      <c r="E92" s="1"/>
      <c r="F92" s="33"/>
    </row>
    <row r="93" spans="1:6" ht="25.5">
      <c r="A93" s="32" t="s">
        <v>29</v>
      </c>
      <c r="B93" s="31">
        <v>720</v>
      </c>
      <c r="C93" s="30">
        <v>193850</v>
      </c>
      <c r="D93" s="29">
        <v>141420</v>
      </c>
      <c r="E93" s="1"/>
      <c r="F93" s="33"/>
    </row>
    <row r="94" spans="1:6" ht="25.5">
      <c r="A94" s="32" t="s">
        <v>28</v>
      </c>
      <c r="B94" s="31">
        <v>730</v>
      </c>
      <c r="C94" s="30"/>
      <c r="D94" s="29"/>
      <c r="E94" s="1"/>
      <c r="F94" s="33"/>
    </row>
    <row r="95" spans="1:6" ht="25.5">
      <c r="A95" s="32" t="s">
        <v>27</v>
      </c>
      <c r="B95" s="31">
        <v>740</v>
      </c>
      <c r="C95" s="30"/>
      <c r="D95" s="29"/>
      <c r="E95" s="1"/>
      <c r="F95" s="33"/>
    </row>
    <row r="96" spans="1:6" ht="25.5">
      <c r="A96" s="32" t="s">
        <v>26</v>
      </c>
      <c r="B96" s="31">
        <v>750</v>
      </c>
      <c r="C96" s="30"/>
      <c r="D96" s="29">
        <v>0</v>
      </c>
      <c r="E96" s="1"/>
    </row>
    <row r="97" spans="1:5" ht="25.5">
      <c r="A97" s="32" t="s">
        <v>25</v>
      </c>
      <c r="B97" s="31">
        <v>760</v>
      </c>
      <c r="C97" s="30">
        <v>5695186.7000000002</v>
      </c>
      <c r="D97" s="29">
        <v>5676865</v>
      </c>
      <c r="E97" s="1"/>
    </row>
    <row r="98" spans="1:5" ht="25.5">
      <c r="A98" s="28" t="s">
        <v>24</v>
      </c>
      <c r="B98" s="27">
        <v>770</v>
      </c>
      <c r="C98" s="26">
        <f>C66+C79</f>
        <v>9155911.4000000004</v>
      </c>
      <c r="D98" s="25">
        <f>D66+D79</f>
        <v>8822050.9000000004</v>
      </c>
      <c r="E98" s="1">
        <v>8534942.5999999996</v>
      </c>
    </row>
    <row r="99" spans="1:5" ht="25.5">
      <c r="A99" s="24" t="s">
        <v>23</v>
      </c>
      <c r="B99" s="23">
        <v>780</v>
      </c>
      <c r="C99" s="22">
        <f>C98+C64</f>
        <v>26189964.100000001</v>
      </c>
      <c r="D99" s="21">
        <f>D98+D64</f>
        <v>25856103.600000001</v>
      </c>
      <c r="E99" s="1"/>
    </row>
    <row r="100" spans="1:5" ht="15">
      <c r="A100" s="20"/>
      <c r="B100" s="19"/>
      <c r="C100" s="18"/>
      <c r="D100" s="17">
        <f>D52-D99</f>
        <v>0</v>
      </c>
      <c r="E100" s="1"/>
    </row>
    <row r="101" spans="1:5" ht="24.75" customHeight="1">
      <c r="A101" s="134" t="s">
        <v>22</v>
      </c>
      <c r="B101" s="134"/>
      <c r="C101" s="134"/>
      <c r="D101" s="134"/>
      <c r="E101" s="1"/>
    </row>
    <row r="102" spans="1:5">
      <c r="A102"/>
      <c r="B102" s="8"/>
      <c r="C102" s="7"/>
      <c r="D102" s="6"/>
    </row>
    <row r="103" spans="1:5" ht="30" customHeight="1">
      <c r="A103" s="13" t="s">
        <v>21</v>
      </c>
      <c r="B103" s="12" t="s">
        <v>20</v>
      </c>
      <c r="C103" s="16" t="s">
        <v>19</v>
      </c>
      <c r="D103" s="15" t="s">
        <v>18</v>
      </c>
    </row>
    <row r="104" spans="1:5" ht="21.75" customHeight="1">
      <c r="A104" s="13" t="s">
        <v>17</v>
      </c>
      <c r="B104" s="12">
        <v>790</v>
      </c>
      <c r="C104" s="11"/>
      <c r="D104" s="14"/>
    </row>
    <row r="105" spans="1:5" ht="21.75" customHeight="1">
      <c r="A105" s="13" t="s">
        <v>16</v>
      </c>
      <c r="B105" s="12">
        <v>800</v>
      </c>
      <c r="C105" s="11"/>
      <c r="D105" s="14"/>
    </row>
    <row r="106" spans="1:5" ht="21.75" customHeight="1">
      <c r="A106" s="13" t="s">
        <v>15</v>
      </c>
      <c r="B106" s="12">
        <v>810</v>
      </c>
      <c r="C106" s="11"/>
      <c r="D106" s="14"/>
    </row>
    <row r="107" spans="1:5" ht="21.75" customHeight="1">
      <c r="A107" s="13" t="s">
        <v>14</v>
      </c>
      <c r="B107" s="12">
        <v>820</v>
      </c>
      <c r="C107" s="11"/>
      <c r="D107" s="14"/>
    </row>
    <row r="108" spans="1:5" ht="21.75" customHeight="1">
      <c r="A108" s="13" t="s">
        <v>13</v>
      </c>
      <c r="B108" s="12">
        <v>830</v>
      </c>
      <c r="C108" s="11"/>
      <c r="D108" s="14"/>
    </row>
    <row r="109" spans="1:5" ht="21.75" customHeight="1">
      <c r="A109" s="13" t="s">
        <v>12</v>
      </c>
      <c r="B109" s="12">
        <v>840</v>
      </c>
      <c r="C109" s="11"/>
      <c r="D109" s="14"/>
    </row>
    <row r="110" spans="1:5" ht="21.75" customHeight="1">
      <c r="A110" s="13" t="s">
        <v>11</v>
      </c>
      <c r="B110" s="12">
        <v>850</v>
      </c>
      <c r="C110" s="11">
        <v>527260</v>
      </c>
      <c r="D110" s="11">
        <v>527260</v>
      </c>
    </row>
    <row r="111" spans="1:5" ht="21.75" customHeight="1">
      <c r="A111" s="13" t="s">
        <v>10</v>
      </c>
      <c r="B111" s="12">
        <v>860</v>
      </c>
      <c r="C111" s="11"/>
      <c r="D111" s="14"/>
    </row>
    <row r="112" spans="1:5" ht="21.75" customHeight="1">
      <c r="A112" s="13" t="s">
        <v>9</v>
      </c>
      <c r="B112" s="12">
        <v>870</v>
      </c>
      <c r="C112" s="11"/>
      <c r="D112" s="14"/>
    </row>
    <row r="113" spans="1:4" s="2" customFormat="1" ht="21.75" customHeight="1">
      <c r="A113" s="13" t="s">
        <v>8</v>
      </c>
      <c r="B113" s="12">
        <v>880</v>
      </c>
      <c r="C113" s="11"/>
      <c r="D113" s="14"/>
    </row>
    <row r="114" spans="1:4" s="2" customFormat="1" ht="21.75" customHeight="1">
      <c r="A114" s="13" t="s">
        <v>7</v>
      </c>
      <c r="B114" s="12">
        <v>890</v>
      </c>
      <c r="C114" s="11"/>
      <c r="D114" s="14"/>
    </row>
    <row r="115" spans="1:4" s="2" customFormat="1" ht="21.75" customHeight="1">
      <c r="A115" s="13" t="s">
        <v>6</v>
      </c>
      <c r="B115" s="12">
        <v>900</v>
      </c>
      <c r="C115" s="11"/>
      <c r="D115" s="14"/>
    </row>
    <row r="116" spans="1:4" s="2" customFormat="1" ht="21.75" customHeight="1">
      <c r="A116" s="13" t="s">
        <v>5</v>
      </c>
      <c r="B116" s="12">
        <v>910</v>
      </c>
      <c r="C116" s="11"/>
      <c r="D116" s="14"/>
    </row>
    <row r="117" spans="1:4" s="2" customFormat="1" ht="21.75" customHeight="1">
      <c r="A117" s="13" t="s">
        <v>4</v>
      </c>
      <c r="B117" s="12">
        <v>920</v>
      </c>
      <c r="C117" s="11">
        <v>285343</v>
      </c>
      <c r="D117" s="11">
        <v>285343</v>
      </c>
    </row>
    <row r="118" spans="1:4" s="2" customFormat="1" ht="18.75" customHeight="1">
      <c r="A118"/>
      <c r="B118" s="8"/>
      <c r="C118" s="7"/>
      <c r="D118" s="6"/>
    </row>
    <row r="119" spans="1:4" s="2" customFormat="1">
      <c r="A119" s="9" t="s">
        <v>3</v>
      </c>
      <c r="B119" s="8"/>
      <c r="C119" s="7"/>
      <c r="D119" s="6"/>
    </row>
    <row r="120" spans="1:4" s="2" customFormat="1">
      <c r="A120" s="9" t="s">
        <v>2</v>
      </c>
      <c r="B120" s="8"/>
      <c r="C120" s="7"/>
      <c r="D120" s="6"/>
    </row>
    <row r="121" spans="1:4" s="2" customFormat="1" ht="15">
      <c r="A121" s="10"/>
      <c r="B121" s="8"/>
      <c r="C121" s="7"/>
      <c r="D121" s="6"/>
    </row>
    <row r="122" spans="1:4" s="2" customFormat="1">
      <c r="A122" s="9" t="s">
        <v>1</v>
      </c>
      <c r="B122" s="8"/>
      <c r="C122" s="7"/>
      <c r="D122" s="6"/>
    </row>
    <row r="123" spans="1:4" s="2" customFormat="1">
      <c r="A123" s="9" t="s">
        <v>0</v>
      </c>
      <c r="B123" s="8"/>
      <c r="C123" s="7"/>
      <c r="D123" s="6"/>
    </row>
    <row r="124" spans="1:4" s="2" customFormat="1">
      <c r="A124"/>
      <c r="B124" s="8"/>
      <c r="C124" s="7"/>
      <c r="D124" s="6"/>
    </row>
    <row r="125" spans="1:4" s="2" customFormat="1">
      <c r="A125"/>
      <c r="B125" s="8"/>
      <c r="C125" s="7"/>
      <c r="D125" s="6"/>
    </row>
    <row r="126" spans="1:4" s="2" customFormat="1">
      <c r="A126"/>
      <c r="B126" s="8"/>
      <c r="C126" s="7"/>
      <c r="D126" s="6"/>
    </row>
    <row r="127" spans="1:4" s="2" customFormat="1">
      <c r="A127"/>
      <c r="B127" s="8"/>
      <c r="C127" s="7"/>
      <c r="D127" s="6"/>
    </row>
    <row r="128" spans="1:4" s="2" customFormat="1">
      <c r="A128"/>
      <c r="B128" s="8"/>
      <c r="C128" s="7"/>
      <c r="D128" s="6"/>
    </row>
    <row r="129" spans="1:4" s="2" customFormat="1">
      <c r="A129"/>
      <c r="B129" s="8"/>
      <c r="C129" s="7"/>
      <c r="D129" s="6"/>
    </row>
    <row r="130" spans="1:4" s="2" customFormat="1">
      <c r="A130"/>
      <c r="B130" s="8"/>
      <c r="C130" s="7"/>
      <c r="D130" s="6"/>
    </row>
    <row r="131" spans="1:4" s="2" customFormat="1">
      <c r="A131"/>
      <c r="B131" s="8"/>
      <c r="C131" s="7"/>
      <c r="D131" s="6"/>
    </row>
    <row r="132" spans="1:4" s="2" customFormat="1">
      <c r="A132"/>
      <c r="B132" s="8"/>
      <c r="C132" s="7"/>
      <c r="D132" s="6"/>
    </row>
    <row r="133" spans="1:4" s="2" customFormat="1">
      <c r="A133"/>
      <c r="B133" s="8"/>
      <c r="C133" s="7"/>
      <c r="D133" s="6"/>
    </row>
    <row r="134" spans="1:4" s="2" customFormat="1">
      <c r="A134"/>
      <c r="B134" s="8"/>
      <c r="C134" s="7"/>
      <c r="D134" s="6"/>
    </row>
    <row r="135" spans="1:4" s="2" customFormat="1">
      <c r="A135"/>
      <c r="B135" s="8"/>
      <c r="C135" s="7"/>
      <c r="D135" s="6"/>
    </row>
    <row r="136" spans="1:4" s="2" customFormat="1">
      <c r="A136"/>
      <c r="B136" s="8"/>
      <c r="C136" s="7"/>
      <c r="D136" s="6"/>
    </row>
    <row r="137" spans="1:4" s="2" customFormat="1">
      <c r="A137"/>
      <c r="B137" s="8"/>
      <c r="C137" s="7"/>
      <c r="D137" s="6"/>
    </row>
    <row r="138" spans="1:4" s="2" customFormat="1">
      <c r="A138"/>
      <c r="B138" s="8"/>
      <c r="C138" s="7"/>
      <c r="D138" s="6"/>
    </row>
    <row r="139" spans="1:4" s="2" customFormat="1">
      <c r="A139"/>
      <c r="B139" s="8"/>
      <c r="C139" s="7"/>
      <c r="D139" s="6"/>
    </row>
    <row r="140" spans="1:4" s="2" customFormat="1">
      <c r="A140"/>
      <c r="B140" s="8"/>
      <c r="C140" s="7"/>
      <c r="D140" s="6"/>
    </row>
    <row r="141" spans="1:4" s="2" customFormat="1">
      <c r="A141"/>
      <c r="B141" s="8"/>
      <c r="C141" s="7"/>
      <c r="D141" s="6"/>
    </row>
    <row r="142" spans="1:4" s="2" customFormat="1">
      <c r="A142"/>
      <c r="B142" s="8"/>
      <c r="C142" s="7"/>
      <c r="D142" s="6"/>
    </row>
    <row r="143" spans="1:4" s="2" customFormat="1">
      <c r="A143"/>
      <c r="B143" s="8"/>
      <c r="C143" s="7"/>
      <c r="D143" s="6"/>
    </row>
    <row r="144" spans="1:4" s="2" customFormat="1">
      <c r="A144"/>
      <c r="B144" s="8"/>
      <c r="C144" s="7"/>
      <c r="D144" s="6"/>
    </row>
    <row r="145" spans="1:4" s="2" customFormat="1">
      <c r="A145"/>
      <c r="B145" s="8"/>
      <c r="C145" s="7"/>
      <c r="D145" s="6"/>
    </row>
    <row r="146" spans="1:4" s="2" customFormat="1">
      <c r="A146"/>
      <c r="B146" s="8"/>
      <c r="C146" s="7"/>
      <c r="D146" s="6"/>
    </row>
    <row r="147" spans="1:4" s="2" customFormat="1">
      <c r="A147"/>
      <c r="B147" s="8"/>
      <c r="C147" s="7"/>
      <c r="D147" s="6"/>
    </row>
    <row r="148" spans="1:4" s="2" customFormat="1">
      <c r="A148"/>
      <c r="B148" s="8"/>
      <c r="C148" s="7"/>
      <c r="D148" s="6"/>
    </row>
    <row r="149" spans="1:4" s="2" customFormat="1">
      <c r="A149"/>
      <c r="B149" s="8"/>
      <c r="C149" s="7"/>
      <c r="D149" s="6"/>
    </row>
    <row r="150" spans="1:4" s="2" customFormat="1">
      <c r="A150"/>
      <c r="B150" s="8"/>
      <c r="C150" s="7"/>
      <c r="D150" s="6"/>
    </row>
    <row r="151" spans="1:4" s="2" customFormat="1">
      <c r="A151"/>
      <c r="B151" s="8"/>
      <c r="C151" s="7"/>
      <c r="D151" s="6"/>
    </row>
    <row r="152" spans="1:4" s="2" customFormat="1">
      <c r="A152"/>
      <c r="B152" s="8"/>
      <c r="C152" s="7"/>
      <c r="D152" s="6"/>
    </row>
    <row r="153" spans="1:4" s="2" customFormat="1">
      <c r="A153"/>
      <c r="B153" s="8"/>
      <c r="C153" s="7"/>
      <c r="D153" s="6"/>
    </row>
    <row r="154" spans="1:4" s="2" customFormat="1">
      <c r="A154"/>
      <c r="B154" s="8"/>
      <c r="C154" s="7"/>
      <c r="D154" s="6"/>
    </row>
    <row r="155" spans="1:4" s="2" customFormat="1">
      <c r="A155"/>
      <c r="B155" s="8"/>
      <c r="C155" s="7"/>
      <c r="D155" s="6"/>
    </row>
    <row r="156" spans="1:4" s="2" customFormat="1">
      <c r="A156"/>
      <c r="B156" s="8"/>
      <c r="C156" s="7"/>
      <c r="D156" s="6"/>
    </row>
    <row r="157" spans="1:4" s="2" customFormat="1">
      <c r="A157"/>
      <c r="B157" s="8"/>
      <c r="C157" s="7"/>
      <c r="D157" s="6"/>
    </row>
    <row r="158" spans="1:4" s="2" customFormat="1">
      <c r="A158"/>
      <c r="B158" s="8"/>
      <c r="C158" s="7"/>
      <c r="D158" s="6"/>
    </row>
    <row r="159" spans="1:4" s="2" customFormat="1">
      <c r="A159"/>
      <c r="B159" s="8"/>
      <c r="C159" s="7"/>
      <c r="D159" s="6"/>
    </row>
    <row r="160" spans="1:4" s="2" customFormat="1">
      <c r="A160"/>
      <c r="B160" s="8"/>
      <c r="C160" s="7"/>
      <c r="D160" s="6"/>
    </row>
    <row r="161" spans="1:4" s="2" customFormat="1">
      <c r="A161"/>
      <c r="B161" s="8"/>
      <c r="C161" s="7"/>
      <c r="D161" s="6"/>
    </row>
    <row r="162" spans="1:4" s="2" customFormat="1">
      <c r="A162"/>
      <c r="B162" s="8"/>
      <c r="C162" s="7"/>
      <c r="D162" s="6"/>
    </row>
    <row r="163" spans="1:4" s="2" customFormat="1">
      <c r="A163"/>
      <c r="B163" s="8"/>
      <c r="C163" s="7"/>
      <c r="D163" s="6"/>
    </row>
    <row r="164" spans="1:4" s="2" customFormat="1">
      <c r="A164"/>
      <c r="B164" s="8"/>
      <c r="C164" s="7"/>
      <c r="D164" s="6"/>
    </row>
    <row r="165" spans="1:4" s="2" customFormat="1">
      <c r="A165"/>
      <c r="B165" s="8"/>
      <c r="C165" s="7"/>
      <c r="D165" s="6"/>
    </row>
    <row r="166" spans="1:4" s="2" customFormat="1">
      <c r="A166"/>
      <c r="B166" s="8"/>
      <c r="C166" s="7"/>
      <c r="D166" s="6"/>
    </row>
    <row r="167" spans="1:4" s="2" customFormat="1">
      <c r="A167"/>
      <c r="B167" s="8"/>
      <c r="C167" s="7"/>
      <c r="D167" s="6"/>
    </row>
    <row r="168" spans="1:4" s="2" customFormat="1">
      <c r="A168"/>
      <c r="B168" s="8"/>
      <c r="C168" s="7"/>
      <c r="D168" s="6"/>
    </row>
    <row r="169" spans="1:4" s="2" customFormat="1">
      <c r="A169"/>
      <c r="B169" s="8"/>
      <c r="C169" s="7"/>
      <c r="D169" s="6"/>
    </row>
    <row r="170" spans="1:4" s="2" customFormat="1">
      <c r="A170"/>
      <c r="B170" s="8"/>
      <c r="C170" s="7"/>
      <c r="D170" s="6"/>
    </row>
    <row r="171" spans="1:4" s="2" customFormat="1">
      <c r="A171"/>
      <c r="B171" s="8"/>
      <c r="C171" s="7"/>
      <c r="D171" s="6"/>
    </row>
    <row r="172" spans="1:4" s="2" customFormat="1">
      <c r="A172"/>
      <c r="B172" s="8"/>
      <c r="C172" s="7"/>
      <c r="D172" s="6"/>
    </row>
    <row r="173" spans="1:4" s="2" customFormat="1">
      <c r="A173"/>
      <c r="B173" s="8"/>
      <c r="C173" s="7"/>
      <c r="D173" s="6"/>
    </row>
  </sheetData>
  <mergeCells count="4">
    <mergeCell ref="A3:D3"/>
    <mergeCell ref="A4:D4"/>
    <mergeCell ref="A24:D24"/>
    <mergeCell ref="A101:D101"/>
  </mergeCells>
  <pageMargins left="0" right="0.62992125984251968" top="0.59055118110236227" bottom="0.23622047244094491" header="0.51181102362204722" footer="0.23622047244094491"/>
  <pageSetup paperSize="9" scale="89" orientation="portrait" r:id="rId1"/>
  <headerFooter alignWithMargins="0"/>
  <rowBreaks count="2" manualBreakCount="2">
    <brk id="52" max="3" man="1"/>
    <brk id="10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за 1 кв (2)</vt:lpstr>
      <vt:lpstr>д-т, к-т на 1,01,26</vt:lpstr>
      <vt:lpstr>1,04,2026</vt:lpstr>
      <vt:lpstr>Баланс 1,04,26</vt:lpstr>
      <vt:lpstr>'1,04,2026'!Область_печати</vt:lpstr>
      <vt:lpstr>'Баланс 1,04,26'!Область_печати</vt:lpstr>
      <vt:lpstr>'д-т, к-т на 1,01,26'!Область_печати</vt:lpstr>
      <vt:lpstr>'за 1 кв (2)'!Область_печати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дехкон бозори</dc:creator>
  <cp:lastModifiedBy>дехкон бозори</cp:lastModifiedBy>
  <cp:lastPrinted>2026-04-17T09:57:53Z</cp:lastPrinted>
  <dcterms:created xsi:type="dcterms:W3CDTF">2026-04-15T04:27:47Z</dcterms:created>
  <dcterms:modified xsi:type="dcterms:W3CDTF">2026-04-20T08:35:54Z</dcterms:modified>
</cp:coreProperties>
</file>